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29" activeTab="0"/>
  </bookViews>
  <sheets>
    <sheet name="Дружбы,5" sheetId="1" r:id="rId1"/>
    <sheet name="Дружбы, 9.1" sheetId="2" r:id="rId2"/>
    <sheet name="Дружбы,9.2" sheetId="3" r:id="rId3"/>
    <sheet name="Космическая, 22" sheetId="4" r:id="rId4"/>
    <sheet name="Космическая, 22а" sheetId="5" r:id="rId5"/>
    <sheet name="Космическая, 24а" sheetId="6" r:id="rId6"/>
    <sheet name="Дружбы,31а" sheetId="7" r:id="rId7"/>
    <sheet name="Дружбы, 29" sheetId="8" r:id="rId8"/>
    <sheet name="Волгоградская, 1" sheetId="9" r:id="rId9"/>
  </sheets>
  <definedNames/>
  <calcPr fullCalcOnLoad="1"/>
</workbook>
</file>

<file path=xl/sharedStrings.xml><?xml version="1.0" encoding="utf-8"?>
<sst xmlns="http://schemas.openxmlformats.org/spreadsheetml/2006/main" count="2232" uniqueCount="103">
  <si>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</si>
  <si>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</si>
  <si>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</si>
  <si>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</si>
  <si>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</si>
  <si>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</si>
  <si>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</si>
  <si>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</si>
  <si>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</si>
  <si>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</si>
  <si>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переплата потребителями</t>
  </si>
  <si>
    <t xml:space="preserve"> - задолженность потребителей</t>
  </si>
  <si>
    <t>Начислено за работы (услуги) по содержанию и текущему ремонту, в том числе:</t>
  </si>
  <si>
    <t xml:space="preserve"> - за содержание дома</t>
  </si>
  <si>
    <t xml:space="preserve">  - за текущий ремонт</t>
  </si>
  <si>
    <t xml:space="preserve"> - за услуги управления</t>
  </si>
  <si>
    <t>Получено денежных средств, в т.ч.:</t>
  </si>
  <si>
    <t xml:space="preserve"> - денежных средств от потребителей</t>
  </si>
  <si>
    <t xml:space="preserve"> - целевых взносов от потребитлей</t>
  </si>
  <si>
    <t xml:space="preserve"> - субсидии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</si>
  <si>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</si>
  <si>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</si>
  <si>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</si>
  <si>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</si>
  <si>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</si>
  <si>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</si>
  <si>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</si>
  <si>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</si>
  <si>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</t>
  </si>
  <si>
    <t>Количество удовлетворенных претензий</t>
  </si>
  <si>
    <t>ед.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</si>
  <si>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</si>
  <si>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</si>
  <si>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</si>
  <si>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</si>
  <si>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</si>
  <si>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Вид коммунальной услуги</t>
  </si>
  <si>
    <t>Единица измерения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</si>
  <si>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</si>
  <si>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</si>
  <si>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</si>
  <si>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</si>
  <si>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</si>
  <si>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</si>
  <si>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</si>
  <si>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</si>
  <si>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</si>
  <si>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</si>
  <si>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</si>
  <si>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</si>
  <si>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</si>
  <si>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</si>
  <si>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Информация о предоставленных коммунальных услугах, в т.ч.: </t>
  </si>
  <si>
    <t>Электроснабжение</t>
  </si>
  <si>
    <t>Холодное водоснабжение</t>
  </si>
  <si>
    <t>Горячее водоснабжение</t>
  </si>
  <si>
    <t>Водоотведение</t>
  </si>
  <si>
    <t>-</t>
  </si>
  <si>
    <t>Теплоснабжение (отопление)</t>
  </si>
  <si>
    <t>кВтч</t>
  </si>
  <si>
    <t>м3</t>
  </si>
  <si>
    <t>Гкал</t>
  </si>
  <si>
    <t xml:space="preserve">Работы по содержанию и ремонту конструктивных элементов (несущих конструкций) многоквартирных домов, в т.ч.: </t>
  </si>
  <si>
    <t xml:space="preserve"> - плановые осмотры кровли, фасада, лестниц, крыш, дверей</t>
  </si>
  <si>
    <t>ежегодно</t>
  </si>
  <si>
    <t>руб/кв.м.</t>
  </si>
  <si>
    <t>Работы по содержанию и ремонту лифта (лифтов) в многоквартирном доме, в т.ч.:</t>
  </si>
  <si>
    <t xml:space="preserve"> - текущее обслуживание и ремонт лифтов</t>
  </si>
  <si>
    <t>по графику</t>
  </si>
  <si>
    <t>Проведение дератизации и дезинсекции помещений, входящих в состав общего имущества в многоквартирном доме, в т.ч.:</t>
  </si>
  <si>
    <t xml:space="preserve"> - дератизация и дезинсекция</t>
  </si>
  <si>
    <t>один раз в месяц</t>
  </si>
  <si>
    <t xml:space="preserve"> - плановые осмотры системы водоснабжения и отопления</t>
  </si>
  <si>
    <t>ежедневно</t>
  </si>
  <si>
    <t xml:space="preserve"> - обслуживание общедомового теплосчетчика</t>
  </si>
  <si>
    <t>Работы, выполняемые в целях надлежащего содержания электрооборудования и оборудования пожарной и охранной сигнализации, в т.ч.:</t>
  </si>
  <si>
    <t xml:space="preserve"> - техническое обслуживание систем автоматической пожарной сигнализации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</si>
  <si>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т.ч.:</t>
  </si>
  <si>
    <t xml:space="preserve"> - уборка придомовой территории</t>
  </si>
  <si>
    <t>Работы по обеспечению вывоза бытовых отходов</t>
  </si>
  <si>
    <t xml:space="preserve"> - вывоз ТБО</t>
  </si>
  <si>
    <t>один раз в сутки</t>
  </si>
  <si>
    <t>Работы по содержанию помещений, входящих в состав общего имущества в многоквартирном доме, в т.ч.:</t>
  </si>
  <si>
    <t xml:space="preserve"> - уборка лестничных маршей, коридоров</t>
  </si>
  <si>
    <t>Работы (услуги) по управлению многоквартирным домом, в т.ч.:</t>
  </si>
  <si>
    <t xml:space="preserve"> - работа с подрядными организациями, работа с населением, ведение бухгалтерского учета, планирование и контроль</t>
  </si>
  <si>
    <t>Обеспечение устранения аварий на внутридомовых инженерных системах в многоквартирном доме, в т.ч.:</t>
  </si>
  <si>
    <t xml:space="preserve"> - круглосуточное диспетчерское обслуживание, незамедлительное устранение аварий</t>
  </si>
  <si>
    <t>по мере необходимости</t>
  </si>
  <si>
    <t>Форма 2.8. Отчет об исполнении ООО "УК "АртСервис" договора управления за 2015 год (адрес: ул.Волгоградская, 1)</t>
  </si>
  <si>
    <t>Форма 2.8. Отчет об исполнении ООО "УК "АртСервис" договора управления за 2015 год (адрес: ул.Дружбы, 5)</t>
  </si>
  <si>
    <t>Работы, выполняемые в целях надлежащего содержания электрооборудования, в т.ч.: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</si>
  <si>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т.ч.:</t>
  </si>
  <si>
    <t>Форма 2.8. Отчет об исполнении ООО "УК "АртСервис" договора управления за 2015 год (адрес: Ул.Дружбы, 9/1)</t>
  </si>
  <si>
    <t>Форма 2.8. Отчет об исполнении ООО "УК "АртСервис" договора управления за 2015 год (адрес: ул.Дружбы, 9/2)</t>
  </si>
  <si>
    <t xml:space="preserve"> - техническое обслуживание осветительных приборов и электрических кстановок</t>
  </si>
  <si>
    <t xml:space="preserve"> - техническое обслуживание осветительных приборов и электрических установок</t>
  </si>
  <si>
    <t xml:space="preserve"> - техническое обслуживание осветительных и электрических установок</t>
  </si>
  <si>
    <t>Форма 2.8. Отчет об исполнении ООО "УК "АртСервис" договора управления за 2015 год (адрес: ул.Космическая, 22)</t>
  </si>
  <si>
    <t>Форма 2.8. Отчет об исполнении ООО "УК "АртСервис" договора управления за 2015 год (адрес: ул.Космическая, 22А)</t>
  </si>
  <si>
    <t>Форма 2.8. Отчет об исполнении ООО "УК "АртСервис" договора управления за 2015 год (адрес: ул.Космическая, 24А)</t>
  </si>
  <si>
    <t>Форма 2.8. Отчет об исполнении ООО "УК "АртСервис" договора управления за 2015 год (адрес: ул.Дружбы, 29)</t>
  </si>
  <si>
    <t>Форма 2.8. Отчет об исполнении ООО "УК "АртСервис" договора управления за 2015 год (адрес: ул.Дружбы, 31А)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</si>
</sst>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9" fontId="41" fillId="0" borderId="10" xfId="55" applyFont="1" applyBorder="1" applyAlignment="1">
      <alignment vertical="center" wrapText="1"/>
    </xf>
    <xf numFmtId="9" fontId="41" fillId="0" borderId="0" xfId="55" applyFont="1" applyAlignment="1">
      <alignment/>
    </xf>
    <xf numFmtId="9" fontId="41" fillId="0" borderId="0" xfId="55" applyFont="1" applyBorder="1" applyAlignment="1">
      <alignment horizontal="center" vertical="center" wrapText="1"/>
    </xf>
    <xf numFmtId="9" fontId="41" fillId="0" borderId="0" xfId="55" applyFont="1" applyBorder="1" applyAlignment="1">
      <alignment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9" fontId="41" fillId="0" borderId="10" xfId="55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" fontId="41" fillId="0" borderId="10" xfId="55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/>
    </xf>
    <xf numFmtId="3" fontId="41" fillId="0" borderId="10" xfId="0" applyNumberFormat="1" applyFont="1" applyFill="1" applyBorder="1" applyAlignment="1">
      <alignment horizontal="center" vertical="center" wrapText="1"/>
    </xf>
    <xf numFmtId="3" fontId="41" fillId="0" borderId="10" xfId="55" applyNumberFormat="1" applyFont="1" applyBorder="1" applyAlignment="1">
      <alignment horizontal="center" vertical="center" wrapText="1"/>
    </xf>
    <xf numFmtId="3" fontId="41" fillId="0" borderId="0" xfId="0" applyNumberFormat="1" applyFont="1" applyAlignment="1">
      <alignment/>
    </xf>
    <xf numFmtId="3" fontId="41" fillId="0" borderId="10" xfId="55" applyNumberFormat="1" applyFont="1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6" sqref="B26"/>
    </sheetView>
  </sheetViews>
  <sheetFormatPr defaultColWidth="9.140625" defaultRowHeight="15"/>
  <cols>
    <col min="1" max="1" width="6.28125" style="4" customWidth="1"/>
    <col min="2" max="2" width="51.421875" style="1" customWidth="1"/>
    <col min="3" max="3" width="9.140625" style="1" customWidth="1"/>
    <col min="4" max="4" width="17.00390625" style="1" customWidth="1"/>
    <col min="5" max="16384" width="9.140625" style="1" customWidth="1"/>
  </cols>
  <sheetData>
    <row r="1" spans="1:4" ht="33.75" customHeight="1">
      <c r="A1" s="34" t="s">
        <v>90</v>
      </c>
      <c r="B1" s="34"/>
      <c r="C1" s="34"/>
      <c r="D1" s="34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5" customFormat="1" ht="12.75">
      <c r="A4" s="7">
        <v>1</v>
      </c>
      <c r="B4" s="6" t="s">
        <v>4</v>
      </c>
      <c r="C4" s="7" t="s">
        <v>57</v>
      </c>
      <c r="D4" s="14">
        <v>42460</v>
      </c>
    </row>
    <row r="5" spans="1:4" s="5" customFormat="1" ht="12.75">
      <c r="A5" s="7">
        <v>2</v>
      </c>
      <c r="B5" s="6" t="s">
        <v>5</v>
      </c>
      <c r="C5" s="7" t="s">
        <v>57</v>
      </c>
      <c r="D5" s="14">
        <v>42005</v>
      </c>
    </row>
    <row r="6" spans="1:4" s="5" customFormat="1" ht="12.75">
      <c r="A6" s="7">
        <v>3</v>
      </c>
      <c r="B6" s="6" t="s">
        <v>6</v>
      </c>
      <c r="C6" s="7" t="s">
        <v>57</v>
      </c>
      <c r="D6" s="14">
        <v>42369</v>
      </c>
    </row>
    <row r="7" spans="1:4" s="5" customFormat="1" ht="27.75" customHeight="1">
      <c r="A7" s="31" t="s">
        <v>7</v>
      </c>
      <c r="B7" s="32"/>
      <c r="C7" s="32"/>
      <c r="D7" s="33"/>
    </row>
    <row r="8" spans="1:4" s="5" customFormat="1" ht="16.5" customHeight="1">
      <c r="A8" s="7">
        <v>4</v>
      </c>
      <c r="B8" s="6" t="s">
        <v>8</v>
      </c>
      <c r="C8" s="6" t="s">
        <v>9</v>
      </c>
      <c r="D8" s="25">
        <f>D10-D9</f>
        <v>167844.71999999997</v>
      </c>
    </row>
    <row r="9" spans="1:4" s="5" customFormat="1" ht="12.75">
      <c r="A9" s="7">
        <v>5</v>
      </c>
      <c r="B9" s="6" t="s">
        <v>10</v>
      </c>
      <c r="C9" s="6" t="s">
        <v>9</v>
      </c>
      <c r="D9" s="25">
        <f>610.26+5255.83+88.79+542.76+6.31+2370.01+18</f>
        <v>8891.960000000001</v>
      </c>
    </row>
    <row r="10" spans="1:4" s="5" customFormat="1" ht="12.75">
      <c r="A10" s="7">
        <v>6</v>
      </c>
      <c r="B10" s="6" t="s">
        <v>11</v>
      </c>
      <c r="C10" s="6" t="s">
        <v>9</v>
      </c>
      <c r="D10" s="25">
        <f>5569.89+130089.7+1140.34+7271.86+0.02+32664.87</f>
        <v>176736.67999999996</v>
      </c>
    </row>
    <row r="11" spans="1:4" s="5" customFormat="1" ht="25.5">
      <c r="A11" s="7">
        <v>7</v>
      </c>
      <c r="B11" s="6" t="s">
        <v>12</v>
      </c>
      <c r="C11" s="6"/>
      <c r="D11" s="25">
        <v>2494785</v>
      </c>
    </row>
    <row r="12" spans="1:4" s="5" customFormat="1" ht="12.75">
      <c r="A12" s="7">
        <v>8</v>
      </c>
      <c r="B12" s="6" t="s">
        <v>13</v>
      </c>
      <c r="C12" s="6" t="s">
        <v>9</v>
      </c>
      <c r="D12" s="25">
        <f>D11-D14</f>
        <v>1939380</v>
      </c>
    </row>
    <row r="13" spans="1:4" s="5" customFormat="1" ht="12.75">
      <c r="A13" s="7">
        <v>9</v>
      </c>
      <c r="B13" s="6" t="s">
        <v>14</v>
      </c>
      <c r="C13" s="6" t="s">
        <v>9</v>
      </c>
      <c r="D13" s="25"/>
    </row>
    <row r="14" spans="1:4" s="5" customFormat="1" ht="12.75">
      <c r="A14" s="7">
        <v>10</v>
      </c>
      <c r="B14" s="6" t="s">
        <v>15</v>
      </c>
      <c r="C14" s="6" t="s">
        <v>9</v>
      </c>
      <c r="D14" s="25">
        <v>555405</v>
      </c>
    </row>
    <row r="15" spans="1:4" s="5" customFormat="1" ht="12.75">
      <c r="A15" s="7">
        <v>11</v>
      </c>
      <c r="B15" s="6" t="s">
        <v>16</v>
      </c>
      <c r="C15" s="6" t="s">
        <v>9</v>
      </c>
      <c r="D15" s="25">
        <f>SUM(D16:D20)</f>
        <v>2450067.7600000002</v>
      </c>
    </row>
    <row r="16" spans="1:4" s="5" customFormat="1" ht="12.75">
      <c r="A16" s="7">
        <v>12</v>
      </c>
      <c r="B16" s="6" t="s">
        <v>17</v>
      </c>
      <c r="C16" s="6" t="s">
        <v>9</v>
      </c>
      <c r="D16" s="25">
        <f>11.79+0.1+88264.81+0.74+3.52+0.24+1686364.73+16858.47+107698.12+497129.95+20826.29</f>
        <v>2417158.7600000002</v>
      </c>
    </row>
    <row r="17" spans="1:4" s="5" customFormat="1" ht="12.75">
      <c r="A17" s="7">
        <v>13</v>
      </c>
      <c r="B17" s="6" t="s">
        <v>18</v>
      </c>
      <c r="C17" s="6" t="s">
        <v>9</v>
      </c>
      <c r="D17" s="25"/>
    </row>
    <row r="18" spans="1:4" s="5" customFormat="1" ht="12.75">
      <c r="A18" s="7">
        <v>14</v>
      </c>
      <c r="B18" s="6" t="s">
        <v>19</v>
      </c>
      <c r="C18" s="6" t="s">
        <v>9</v>
      </c>
      <c r="D18" s="25"/>
    </row>
    <row r="19" spans="1:4" s="5" customFormat="1" ht="12.75">
      <c r="A19" s="7">
        <v>15</v>
      </c>
      <c r="B19" s="6" t="s">
        <v>20</v>
      </c>
      <c r="C19" s="6" t="s">
        <v>9</v>
      </c>
      <c r="D19" s="25">
        <v>32909</v>
      </c>
    </row>
    <row r="20" spans="1:4" s="5" customFormat="1" ht="12.75">
      <c r="A20" s="7">
        <v>16</v>
      </c>
      <c r="B20" s="6" t="s">
        <v>21</v>
      </c>
      <c r="C20" s="6" t="s">
        <v>9</v>
      </c>
      <c r="D20" s="25"/>
    </row>
    <row r="21" spans="1:4" s="5" customFormat="1" ht="12.75">
      <c r="A21" s="7">
        <v>17</v>
      </c>
      <c r="B21" s="6" t="s">
        <v>22</v>
      </c>
      <c r="C21" s="6" t="s">
        <v>9</v>
      </c>
      <c r="D21" s="25">
        <f>D8+D15</f>
        <v>2617912.4800000004</v>
      </c>
    </row>
    <row r="22" spans="1:4" s="5" customFormat="1" ht="12.75">
      <c r="A22" s="7">
        <v>18</v>
      </c>
      <c r="B22" s="6" t="s">
        <v>23</v>
      </c>
      <c r="C22" s="6" t="s">
        <v>9</v>
      </c>
      <c r="D22" s="25">
        <f>D24-D23</f>
        <v>245471.23</v>
      </c>
    </row>
    <row r="23" spans="1:4" s="5" customFormat="1" ht="12.75">
      <c r="A23" s="7">
        <v>19</v>
      </c>
      <c r="B23" s="6" t="s">
        <v>10</v>
      </c>
      <c r="C23" s="6" t="s">
        <v>9</v>
      </c>
      <c r="D23" s="26">
        <f>75.2+0.73+697.48+4.71+22.47+1.77+3085.47+39.68+232.91+6.31+999.83+47.65</f>
        <v>5214.21</v>
      </c>
    </row>
    <row r="24" spans="1:4" s="5" customFormat="1" ht="12.75">
      <c r="A24" s="7">
        <v>20</v>
      </c>
      <c r="B24" s="6" t="s">
        <v>11</v>
      </c>
      <c r="C24" s="6" t="s">
        <v>9</v>
      </c>
      <c r="D24" s="26">
        <f>63.41+0.63+10772.3+3.97+18.95+1.53+175752.98+1588.36+10222.04+0.02+48658.84+3602.41</f>
        <v>250685.44</v>
      </c>
    </row>
    <row r="25" spans="1:4" s="5" customFormat="1" ht="26.25" customHeight="1">
      <c r="A25" s="31" t="s">
        <v>24</v>
      </c>
      <c r="B25" s="32"/>
      <c r="C25" s="32"/>
      <c r="D25" s="33"/>
    </row>
    <row r="26" spans="1:4" s="5" customFormat="1" ht="27.75" customHeight="1">
      <c r="A26" s="7">
        <v>21</v>
      </c>
      <c r="B26" s="6" t="s">
        <v>62</v>
      </c>
      <c r="C26" s="6" t="s">
        <v>9</v>
      </c>
      <c r="D26" s="25">
        <v>201458</v>
      </c>
    </row>
    <row r="27" spans="1:4" s="5" customFormat="1" ht="19.5" customHeight="1">
      <c r="A27" s="7"/>
      <c r="B27" s="6" t="s">
        <v>63</v>
      </c>
      <c r="C27" s="6" t="s">
        <v>65</v>
      </c>
      <c r="D27" s="7">
        <v>1.62</v>
      </c>
    </row>
    <row r="28" spans="1:4" s="5" customFormat="1" ht="14.25" customHeight="1">
      <c r="A28" s="7"/>
      <c r="B28" s="6" t="s">
        <v>25</v>
      </c>
      <c r="C28" s="6"/>
      <c r="D28" s="7" t="s">
        <v>64</v>
      </c>
    </row>
    <row r="29" spans="1:4" s="5" customFormat="1" ht="26.25" customHeight="1">
      <c r="A29" s="7">
        <v>22</v>
      </c>
      <c r="B29" s="6" t="s">
        <v>66</v>
      </c>
      <c r="C29" s="6" t="s">
        <v>9</v>
      </c>
      <c r="D29" s="25">
        <v>514494</v>
      </c>
    </row>
    <row r="30" spans="1:4" s="5" customFormat="1" ht="14.25" customHeight="1">
      <c r="A30" s="7"/>
      <c r="B30" s="23" t="s">
        <v>67</v>
      </c>
      <c r="C30" s="6" t="s">
        <v>65</v>
      </c>
      <c r="D30" s="24">
        <v>4.15</v>
      </c>
    </row>
    <row r="31" spans="1:4" s="5" customFormat="1" ht="14.25" customHeight="1">
      <c r="A31" s="22"/>
      <c r="B31" s="6" t="s">
        <v>25</v>
      </c>
      <c r="C31" s="6"/>
      <c r="D31" s="7" t="s">
        <v>68</v>
      </c>
    </row>
    <row r="32" spans="1:4" s="5" customFormat="1" ht="26.25" customHeight="1">
      <c r="A32" s="7">
        <v>23</v>
      </c>
      <c r="B32" s="6" t="s">
        <v>69</v>
      </c>
      <c r="C32" s="6" t="s">
        <v>9</v>
      </c>
      <c r="D32" s="25">
        <v>17356</v>
      </c>
    </row>
    <row r="33" spans="1:4" s="5" customFormat="1" ht="14.25" customHeight="1">
      <c r="A33" s="7"/>
      <c r="B33" s="23" t="s">
        <v>70</v>
      </c>
      <c r="C33" s="6" t="s">
        <v>65</v>
      </c>
      <c r="D33" s="24">
        <v>0.14</v>
      </c>
    </row>
    <row r="34" spans="1:4" s="5" customFormat="1" ht="14.25" customHeight="1">
      <c r="A34" s="22"/>
      <c r="B34" s="6" t="s">
        <v>25</v>
      </c>
      <c r="C34" s="6"/>
      <c r="D34" s="7" t="s">
        <v>71</v>
      </c>
    </row>
    <row r="35" spans="1:4" s="5" customFormat="1" ht="40.5" customHeight="1">
      <c r="A35" s="7">
        <v>24</v>
      </c>
      <c r="B35" s="6" t="s">
        <v>92</v>
      </c>
      <c r="C35" s="6" t="s">
        <v>9</v>
      </c>
      <c r="D35" s="25">
        <v>286381</v>
      </c>
    </row>
    <row r="36" spans="1:4" s="5" customFormat="1" ht="14.25" customHeight="1">
      <c r="A36" s="7"/>
      <c r="B36" s="23" t="s">
        <v>72</v>
      </c>
      <c r="C36" s="6" t="s">
        <v>65</v>
      </c>
      <c r="D36" s="24">
        <v>2.11</v>
      </c>
    </row>
    <row r="37" spans="1:4" s="5" customFormat="1" ht="14.25" customHeight="1">
      <c r="A37" s="22"/>
      <c r="B37" s="6" t="s">
        <v>25</v>
      </c>
      <c r="C37" s="6"/>
      <c r="D37" s="7" t="s">
        <v>73</v>
      </c>
    </row>
    <row r="38" spans="1:4" s="5" customFormat="1" ht="14.25" customHeight="1">
      <c r="A38" s="7"/>
      <c r="B38" s="23" t="s">
        <v>74</v>
      </c>
      <c r="C38" s="6" t="s">
        <v>65</v>
      </c>
      <c r="D38" s="24">
        <v>0.2</v>
      </c>
    </row>
    <row r="39" spans="1:4" s="5" customFormat="1" ht="14.25" customHeight="1">
      <c r="A39" s="22"/>
      <c r="B39" s="6" t="s">
        <v>25</v>
      </c>
      <c r="C39" s="6"/>
      <c r="D39" s="7" t="s">
        <v>73</v>
      </c>
    </row>
    <row r="40" spans="1:4" s="5" customFormat="1" ht="25.5" customHeight="1">
      <c r="A40" s="7">
        <v>25</v>
      </c>
      <c r="B40" s="6" t="s">
        <v>91</v>
      </c>
      <c r="C40" s="6" t="s">
        <v>9</v>
      </c>
      <c r="D40" s="25">
        <v>186981</v>
      </c>
    </row>
    <row r="41" spans="1:4" s="5" customFormat="1" ht="27" customHeight="1">
      <c r="A41" s="7"/>
      <c r="B41" s="23" t="s">
        <v>96</v>
      </c>
      <c r="C41" s="6" t="s">
        <v>65</v>
      </c>
      <c r="D41" s="24">
        <v>1.51</v>
      </c>
    </row>
    <row r="42" spans="1:4" s="5" customFormat="1" ht="14.25" customHeight="1">
      <c r="A42" s="22"/>
      <c r="B42" s="6" t="s">
        <v>25</v>
      </c>
      <c r="C42" s="6"/>
      <c r="D42" s="7" t="s">
        <v>73</v>
      </c>
    </row>
    <row r="43" spans="1:4" s="5" customFormat="1" ht="54" customHeight="1">
      <c r="A43" s="7">
        <v>26</v>
      </c>
      <c r="B43" s="6" t="s">
        <v>77</v>
      </c>
      <c r="C43" s="6" t="s">
        <v>9</v>
      </c>
      <c r="D43" s="25">
        <v>214476</v>
      </c>
    </row>
    <row r="44" spans="1:4" s="5" customFormat="1" ht="14.25" customHeight="1">
      <c r="A44" s="7"/>
      <c r="B44" s="23" t="s">
        <v>78</v>
      </c>
      <c r="C44" s="6" t="s">
        <v>65</v>
      </c>
      <c r="D44" s="24">
        <v>1.73</v>
      </c>
    </row>
    <row r="45" spans="1:4" s="5" customFormat="1" ht="14.25" customHeight="1">
      <c r="A45" s="22"/>
      <c r="B45" s="6" t="s">
        <v>25</v>
      </c>
      <c r="C45" s="6"/>
      <c r="D45" s="7" t="s">
        <v>68</v>
      </c>
    </row>
    <row r="46" spans="1:4" s="5" customFormat="1" ht="16.5" customHeight="1">
      <c r="A46" s="7">
        <v>27</v>
      </c>
      <c r="B46" s="6" t="s">
        <v>79</v>
      </c>
      <c r="C46" s="6" t="s">
        <v>9</v>
      </c>
      <c r="D46" s="25">
        <v>110958</v>
      </c>
    </row>
    <row r="47" spans="1:4" s="5" customFormat="1" ht="14.25" customHeight="1">
      <c r="A47" s="7"/>
      <c r="B47" s="23" t="s">
        <v>80</v>
      </c>
      <c r="C47" s="6" t="s">
        <v>65</v>
      </c>
      <c r="D47" s="24">
        <v>0.9</v>
      </c>
    </row>
    <row r="48" spans="1:4" s="5" customFormat="1" ht="14.25" customHeight="1">
      <c r="A48" s="22"/>
      <c r="B48" s="6" t="s">
        <v>25</v>
      </c>
      <c r="C48" s="6"/>
      <c r="D48" s="7" t="s">
        <v>81</v>
      </c>
    </row>
    <row r="49" spans="1:4" s="5" customFormat="1" ht="29.25" customHeight="1">
      <c r="A49" s="7">
        <v>28</v>
      </c>
      <c r="B49" s="6" t="s">
        <v>82</v>
      </c>
      <c r="C49" s="6" t="s">
        <v>9</v>
      </c>
      <c r="D49" s="25">
        <v>352107</v>
      </c>
    </row>
    <row r="50" spans="1:4" s="5" customFormat="1" ht="14.25" customHeight="1">
      <c r="A50" s="7"/>
      <c r="B50" s="23" t="s">
        <v>83</v>
      </c>
      <c r="C50" s="6" t="s">
        <v>65</v>
      </c>
      <c r="D50" s="24">
        <v>2.84</v>
      </c>
    </row>
    <row r="51" spans="1:4" s="5" customFormat="1" ht="14.25" customHeight="1">
      <c r="A51" s="22"/>
      <c r="B51" s="6" t="s">
        <v>25</v>
      </c>
      <c r="C51" s="6"/>
      <c r="D51" s="7" t="s">
        <v>68</v>
      </c>
    </row>
    <row r="52" spans="1:4" s="5" customFormat="1" ht="29.25" customHeight="1">
      <c r="A52" s="7">
        <v>29</v>
      </c>
      <c r="B52" s="6" t="s">
        <v>84</v>
      </c>
      <c r="C52" s="6" t="s">
        <v>9</v>
      </c>
      <c r="D52" s="25">
        <v>555405</v>
      </c>
    </row>
    <row r="53" spans="1:4" s="5" customFormat="1" ht="28.5" customHeight="1">
      <c r="A53" s="7"/>
      <c r="B53" s="23" t="s">
        <v>85</v>
      </c>
      <c r="C53" s="6" t="s">
        <v>65</v>
      </c>
      <c r="D53" s="24">
        <v>4.48</v>
      </c>
    </row>
    <row r="54" spans="1:4" s="5" customFormat="1" ht="14.25" customHeight="1">
      <c r="A54" s="22"/>
      <c r="B54" s="6" t="s">
        <v>25</v>
      </c>
      <c r="C54" s="6"/>
      <c r="D54" s="7" t="s">
        <v>73</v>
      </c>
    </row>
    <row r="55" spans="1:4" s="5" customFormat="1" ht="29.25" customHeight="1">
      <c r="A55" s="7">
        <v>30</v>
      </c>
      <c r="B55" s="6" t="s">
        <v>86</v>
      </c>
      <c r="C55" s="6" t="s">
        <v>9</v>
      </c>
      <c r="D55" s="25">
        <v>55169</v>
      </c>
    </row>
    <row r="56" spans="1:4" s="5" customFormat="1" ht="28.5" customHeight="1">
      <c r="A56" s="7"/>
      <c r="B56" s="23" t="s">
        <v>87</v>
      </c>
      <c r="C56" s="6" t="s">
        <v>65</v>
      </c>
      <c r="D56" s="24">
        <v>0.45</v>
      </c>
    </row>
    <row r="57" spans="1:4" s="5" customFormat="1" ht="27.75" customHeight="1">
      <c r="A57" s="22"/>
      <c r="B57" s="6" t="s">
        <v>25</v>
      </c>
      <c r="C57" s="6"/>
      <c r="D57" s="7" t="s">
        <v>88</v>
      </c>
    </row>
    <row r="58" spans="1:4" s="5" customFormat="1" ht="16.5" customHeight="1">
      <c r="A58" s="31" t="s">
        <v>26</v>
      </c>
      <c r="B58" s="32"/>
      <c r="C58" s="32"/>
      <c r="D58" s="33"/>
    </row>
    <row r="59" spans="1:4" s="5" customFormat="1" ht="14.25" customHeight="1">
      <c r="A59" s="7">
        <v>31</v>
      </c>
      <c r="B59" s="6" t="s">
        <v>27</v>
      </c>
      <c r="C59" s="6" t="s">
        <v>28</v>
      </c>
      <c r="D59" s="7">
        <v>0</v>
      </c>
    </row>
    <row r="60" spans="1:4" s="5" customFormat="1" ht="14.25" customHeight="1">
      <c r="A60" s="7">
        <v>32</v>
      </c>
      <c r="B60" s="6" t="s">
        <v>29</v>
      </c>
      <c r="C60" s="6" t="s">
        <v>30</v>
      </c>
      <c r="D60" s="7">
        <v>0</v>
      </c>
    </row>
    <row r="61" spans="1:4" s="5" customFormat="1" ht="14.25" customHeight="1">
      <c r="A61" s="7">
        <v>33</v>
      </c>
      <c r="B61" s="6" t="s">
        <v>31</v>
      </c>
      <c r="C61" s="6" t="s">
        <v>28</v>
      </c>
      <c r="D61" s="7">
        <v>0</v>
      </c>
    </row>
    <row r="62" spans="1:4" s="5" customFormat="1" ht="14.25" customHeight="1">
      <c r="A62" s="7">
        <v>34</v>
      </c>
      <c r="B62" s="6" t="s">
        <v>32</v>
      </c>
      <c r="C62" s="6" t="s">
        <v>9</v>
      </c>
      <c r="D62" s="7">
        <v>0</v>
      </c>
    </row>
    <row r="63" spans="1:4" s="5" customFormat="1" ht="17.25" customHeight="1">
      <c r="A63" s="31" t="s">
        <v>33</v>
      </c>
      <c r="B63" s="32"/>
      <c r="C63" s="32"/>
      <c r="D63" s="33"/>
    </row>
    <row r="64" spans="1:4" s="5" customFormat="1" ht="25.5">
      <c r="A64" s="7">
        <v>35</v>
      </c>
      <c r="B64" s="6" t="s">
        <v>34</v>
      </c>
      <c r="C64" s="6" t="s">
        <v>9</v>
      </c>
      <c r="D64" s="25">
        <f>D66-D65</f>
        <v>202709.35000000003</v>
      </c>
    </row>
    <row r="65" spans="1:4" s="5" customFormat="1" ht="15" customHeight="1">
      <c r="A65" s="7">
        <v>36</v>
      </c>
      <c r="B65" s="6" t="s">
        <v>10</v>
      </c>
      <c r="C65" s="6" t="s">
        <v>9</v>
      </c>
      <c r="D65" s="25">
        <f>65982.53+3665.73+2100.25+3624.78+5732.63</f>
        <v>81105.92</v>
      </c>
    </row>
    <row r="66" spans="1:4" s="5" customFormat="1" ht="15" customHeight="1">
      <c r="A66" s="7">
        <v>37</v>
      </c>
      <c r="B66" s="6" t="s">
        <v>11</v>
      </c>
      <c r="C66" s="6" t="s">
        <v>9</v>
      </c>
      <c r="D66" s="25">
        <f>85439.58+38520.65+31774.17+35509.59+92571.28</f>
        <v>283815.27</v>
      </c>
    </row>
    <row r="67" spans="1:4" s="5" customFormat="1" ht="25.5">
      <c r="A67" s="7">
        <v>38</v>
      </c>
      <c r="B67" s="6" t="s">
        <v>35</v>
      </c>
      <c r="C67" s="6" t="s">
        <v>9</v>
      </c>
      <c r="D67" s="25">
        <f>D69-D68</f>
        <v>382875.35000000003</v>
      </c>
    </row>
    <row r="68" spans="1:4" s="5" customFormat="1" ht="13.5" customHeight="1">
      <c r="A68" s="7">
        <v>39</v>
      </c>
      <c r="B68" s="6" t="s">
        <v>10</v>
      </c>
      <c r="C68" s="6" t="s">
        <v>9</v>
      </c>
      <c r="D68" s="25">
        <f>6156.17+2116.25+1741.69+3546.85+740.98</f>
        <v>14301.94</v>
      </c>
    </row>
    <row r="69" spans="1:4" s="5" customFormat="1" ht="13.5" customHeight="1">
      <c r="A69" s="7">
        <v>40</v>
      </c>
      <c r="B69" s="6" t="s">
        <v>11</v>
      </c>
      <c r="C69" s="6" t="s">
        <v>9</v>
      </c>
      <c r="D69" s="25">
        <f>104659.21+49815.86+42532.14+54401.69+148090.06-2321.67</f>
        <v>397177.29000000004</v>
      </c>
    </row>
    <row r="70" spans="1:4" s="5" customFormat="1" ht="18" customHeight="1">
      <c r="A70" s="31" t="s">
        <v>52</v>
      </c>
      <c r="B70" s="32"/>
      <c r="C70" s="32"/>
      <c r="D70" s="33"/>
    </row>
    <row r="71" spans="1:4" s="5" customFormat="1" ht="12.75">
      <c r="A71" s="7">
        <v>41</v>
      </c>
      <c r="B71" s="6" t="s">
        <v>36</v>
      </c>
      <c r="C71" s="6"/>
      <c r="D71" s="15" t="s">
        <v>53</v>
      </c>
    </row>
    <row r="72" spans="1:4" s="5" customFormat="1" ht="12.75">
      <c r="A72" s="7">
        <v>42</v>
      </c>
      <c r="B72" s="6" t="s">
        <v>37</v>
      </c>
      <c r="C72" s="6"/>
      <c r="D72" s="7" t="s">
        <v>59</v>
      </c>
    </row>
    <row r="73" spans="1:4" s="5" customFormat="1" ht="12.75">
      <c r="A73" s="7">
        <v>43</v>
      </c>
      <c r="B73" s="6" t="s">
        <v>38</v>
      </c>
      <c r="C73" s="6" t="s">
        <v>39</v>
      </c>
      <c r="D73" s="7">
        <v>529570</v>
      </c>
    </row>
    <row r="74" spans="1:4" s="5" customFormat="1" ht="12.75">
      <c r="A74" s="7">
        <v>44</v>
      </c>
      <c r="B74" s="6" t="s">
        <v>40</v>
      </c>
      <c r="C74" s="6" t="s">
        <v>9</v>
      </c>
      <c r="D74" s="25">
        <v>1104263</v>
      </c>
    </row>
    <row r="75" spans="1:4" s="5" customFormat="1" ht="12.75">
      <c r="A75" s="7">
        <v>45</v>
      </c>
      <c r="B75" s="6" t="s">
        <v>41</v>
      </c>
      <c r="C75" s="6" t="s">
        <v>9</v>
      </c>
      <c r="D75" s="25">
        <v>1040990</v>
      </c>
    </row>
    <row r="76" spans="1:4" s="5" customFormat="1" ht="12.75">
      <c r="A76" s="7">
        <v>46</v>
      </c>
      <c r="B76" s="6" t="s">
        <v>42</v>
      </c>
      <c r="C76" s="6" t="s">
        <v>9</v>
      </c>
      <c r="D76" s="25">
        <f>D74-D75</f>
        <v>63273</v>
      </c>
    </row>
    <row r="77" spans="1:4" s="11" customFormat="1" ht="12.75">
      <c r="A77" s="7">
        <v>47</v>
      </c>
      <c r="B77" s="10" t="s">
        <v>43</v>
      </c>
      <c r="C77" s="10" t="s">
        <v>9</v>
      </c>
      <c r="D77" s="28">
        <v>1050607</v>
      </c>
    </row>
    <row r="78" spans="1:4" s="11" customFormat="1" ht="12.75">
      <c r="A78" s="7">
        <v>48</v>
      </c>
      <c r="B78" s="10" t="s">
        <v>44</v>
      </c>
      <c r="C78" s="10" t="s">
        <v>9</v>
      </c>
      <c r="D78" s="28">
        <v>1036724</v>
      </c>
    </row>
    <row r="79" spans="1:4" s="11" customFormat="1" ht="12.75">
      <c r="A79" s="7">
        <v>49</v>
      </c>
      <c r="B79" s="10" t="s">
        <v>45</v>
      </c>
      <c r="C79" s="10" t="s">
        <v>9</v>
      </c>
      <c r="D79" s="28">
        <v>13883</v>
      </c>
    </row>
    <row r="80" spans="1:4" s="11" customFormat="1" ht="25.5">
      <c r="A80" s="7">
        <v>50</v>
      </c>
      <c r="B80" s="10" t="s">
        <v>46</v>
      </c>
      <c r="C80" s="10" t="s">
        <v>9</v>
      </c>
      <c r="D80" s="16"/>
    </row>
    <row r="81" spans="1:4" s="5" customFormat="1" ht="24">
      <c r="A81" s="7">
        <v>51</v>
      </c>
      <c r="B81" s="6" t="s">
        <v>36</v>
      </c>
      <c r="C81" s="6"/>
      <c r="D81" s="15" t="s">
        <v>54</v>
      </c>
    </row>
    <row r="82" spans="1:4" s="5" customFormat="1" ht="12.75">
      <c r="A82" s="7">
        <v>52</v>
      </c>
      <c r="B82" s="6" t="s">
        <v>37</v>
      </c>
      <c r="C82" s="6"/>
      <c r="D82" s="7" t="s">
        <v>60</v>
      </c>
    </row>
    <row r="83" spans="1:4" s="5" customFormat="1" ht="12.75">
      <c r="A83" s="7">
        <v>53</v>
      </c>
      <c r="B83" s="6" t="s">
        <v>38</v>
      </c>
      <c r="C83" s="6" t="s">
        <v>39</v>
      </c>
      <c r="D83" s="7">
        <v>18195</v>
      </c>
    </row>
    <row r="84" spans="1:4" s="5" customFormat="1" ht="12.75">
      <c r="A84" s="7">
        <v>54</v>
      </c>
      <c r="B84" s="6" t="s">
        <v>40</v>
      </c>
      <c r="C84" s="6" t="s">
        <v>9</v>
      </c>
      <c r="D84" s="25">
        <v>480013</v>
      </c>
    </row>
    <row r="85" spans="1:4" s="5" customFormat="1" ht="12.75">
      <c r="A85" s="7">
        <v>55</v>
      </c>
      <c r="B85" s="6" t="s">
        <v>41</v>
      </c>
      <c r="C85" s="6" t="s">
        <v>9</v>
      </c>
      <c r="D85" s="25">
        <v>467055</v>
      </c>
    </row>
    <row r="86" spans="1:4" s="5" customFormat="1" ht="12.75">
      <c r="A86" s="7">
        <v>56</v>
      </c>
      <c r="B86" s="6" t="s">
        <v>42</v>
      </c>
      <c r="C86" s="6" t="s">
        <v>9</v>
      </c>
      <c r="D86" s="25">
        <f>D84-D85</f>
        <v>12958</v>
      </c>
    </row>
    <row r="87" spans="1:4" s="11" customFormat="1" ht="12.75">
      <c r="A87" s="7">
        <v>57</v>
      </c>
      <c r="B87" s="10" t="s">
        <v>43</v>
      </c>
      <c r="C87" s="10" t="s">
        <v>9</v>
      </c>
      <c r="D87" s="28">
        <v>494528</v>
      </c>
    </row>
    <row r="88" spans="1:4" s="11" customFormat="1" ht="12.75">
      <c r="A88" s="7">
        <v>58</v>
      </c>
      <c r="B88" s="10" t="s">
        <v>44</v>
      </c>
      <c r="C88" s="10" t="s">
        <v>9</v>
      </c>
      <c r="D88" s="28">
        <v>469801</v>
      </c>
    </row>
    <row r="89" spans="1:4" s="11" customFormat="1" ht="12.75">
      <c r="A89" s="7">
        <v>56</v>
      </c>
      <c r="B89" s="10" t="s">
        <v>45</v>
      </c>
      <c r="C89" s="10" t="s">
        <v>9</v>
      </c>
      <c r="D89" s="28">
        <v>24726</v>
      </c>
    </row>
    <row r="90" spans="1:4" s="11" customFormat="1" ht="25.5">
      <c r="A90" s="7">
        <v>60</v>
      </c>
      <c r="B90" s="10" t="s">
        <v>46</v>
      </c>
      <c r="C90" s="10" t="s">
        <v>9</v>
      </c>
      <c r="D90" s="18"/>
    </row>
    <row r="91" spans="1:4" s="5" customFormat="1" ht="25.5">
      <c r="A91" s="7">
        <v>61</v>
      </c>
      <c r="B91" s="6" t="s">
        <v>36</v>
      </c>
      <c r="C91" s="6"/>
      <c r="D91" s="17" t="s">
        <v>55</v>
      </c>
    </row>
    <row r="92" spans="1:4" s="5" customFormat="1" ht="12.75">
      <c r="A92" s="7">
        <v>62</v>
      </c>
      <c r="B92" s="6" t="s">
        <v>37</v>
      </c>
      <c r="C92" s="6"/>
      <c r="D92" s="7" t="s">
        <v>60</v>
      </c>
    </row>
    <row r="93" spans="1:4" s="5" customFormat="1" ht="12.75">
      <c r="A93" s="7">
        <v>63</v>
      </c>
      <c r="B93" s="6" t="s">
        <v>38</v>
      </c>
      <c r="C93" s="6" t="s">
        <v>39</v>
      </c>
      <c r="D93" s="7">
        <v>12313</v>
      </c>
    </row>
    <row r="94" spans="1:4" s="5" customFormat="1" ht="12.75">
      <c r="A94" s="7">
        <v>64</v>
      </c>
      <c r="B94" s="6" t="s">
        <v>40</v>
      </c>
      <c r="C94" s="6" t="s">
        <v>9</v>
      </c>
      <c r="D94" s="25">
        <v>378333</v>
      </c>
    </row>
    <row r="95" spans="1:4" s="5" customFormat="1" ht="12.75">
      <c r="A95" s="7">
        <v>65</v>
      </c>
      <c r="B95" s="6" t="s">
        <v>41</v>
      </c>
      <c r="C95" s="6" t="s">
        <v>9</v>
      </c>
      <c r="D95" s="25">
        <v>362576</v>
      </c>
    </row>
    <row r="96" spans="1:4" s="5" customFormat="1" ht="12.75">
      <c r="A96" s="7">
        <v>66</v>
      </c>
      <c r="B96" s="6" t="s">
        <v>42</v>
      </c>
      <c r="C96" s="6" t="s">
        <v>9</v>
      </c>
      <c r="D96" s="25">
        <f>D94-D95</f>
        <v>15757</v>
      </c>
    </row>
    <row r="97" spans="1:4" s="11" customFormat="1" ht="12.75">
      <c r="A97" s="7">
        <v>67</v>
      </c>
      <c r="B97" s="10" t="s">
        <v>43</v>
      </c>
      <c r="C97" s="10" t="s">
        <v>9</v>
      </c>
      <c r="D97" s="28">
        <v>1105888</v>
      </c>
    </row>
    <row r="98" spans="1:4" s="11" customFormat="1" ht="12.75">
      <c r="A98" s="7">
        <v>68</v>
      </c>
      <c r="B98" s="10" t="s">
        <v>44</v>
      </c>
      <c r="C98" s="10" t="s">
        <v>9</v>
      </c>
      <c r="D98" s="28">
        <v>1086093</v>
      </c>
    </row>
    <row r="99" spans="1:4" s="11" customFormat="1" ht="12.75">
      <c r="A99" s="7">
        <v>69</v>
      </c>
      <c r="B99" s="10" t="s">
        <v>45</v>
      </c>
      <c r="C99" s="10" t="s">
        <v>9</v>
      </c>
      <c r="D99" s="28">
        <v>19795</v>
      </c>
    </row>
    <row r="100" spans="1:4" s="11" customFormat="1" ht="25.5">
      <c r="A100" s="7">
        <v>70</v>
      </c>
      <c r="B100" s="10" t="s">
        <v>46</v>
      </c>
      <c r="C100" s="10" t="s">
        <v>9</v>
      </c>
      <c r="D100" s="18"/>
    </row>
    <row r="101" spans="1:4" s="5" customFormat="1" ht="24">
      <c r="A101" s="7">
        <v>71</v>
      </c>
      <c r="B101" s="6" t="s">
        <v>36</v>
      </c>
      <c r="C101" s="6"/>
      <c r="D101" s="15" t="s">
        <v>58</v>
      </c>
    </row>
    <row r="102" spans="1:4" s="5" customFormat="1" ht="12.75">
      <c r="A102" s="7">
        <v>72</v>
      </c>
      <c r="B102" s="6" t="s">
        <v>37</v>
      </c>
      <c r="C102" s="6"/>
      <c r="D102" s="7" t="s">
        <v>61</v>
      </c>
    </row>
    <row r="103" spans="1:4" s="5" customFormat="1" ht="12.75">
      <c r="A103" s="7">
        <v>73</v>
      </c>
      <c r="B103" s="6" t="s">
        <v>38</v>
      </c>
      <c r="C103" s="6" t="s">
        <v>39</v>
      </c>
      <c r="D103" s="7">
        <v>2021</v>
      </c>
    </row>
    <row r="104" spans="1:4" s="5" customFormat="1" ht="12.75">
      <c r="A104" s="7">
        <v>74</v>
      </c>
      <c r="B104" s="6" t="s">
        <v>40</v>
      </c>
      <c r="C104" s="6" t="s">
        <v>9</v>
      </c>
      <c r="D104" s="25">
        <v>1257252</v>
      </c>
    </row>
    <row r="105" spans="1:4" s="5" customFormat="1" ht="12.75">
      <c r="A105" s="7">
        <v>75</v>
      </c>
      <c r="B105" s="6" t="s">
        <v>41</v>
      </c>
      <c r="C105" s="6" t="s">
        <v>9</v>
      </c>
      <c r="D105" s="25">
        <v>1180279</v>
      </c>
    </row>
    <row r="106" spans="1:4" s="5" customFormat="1" ht="12.75">
      <c r="A106" s="7">
        <v>76</v>
      </c>
      <c r="B106" s="6" t="s">
        <v>42</v>
      </c>
      <c r="C106" s="6" t="s">
        <v>9</v>
      </c>
      <c r="D106" s="25">
        <f>D104-D105</f>
        <v>76973</v>
      </c>
    </row>
    <row r="107" spans="1:4" s="11" customFormat="1" ht="12.75">
      <c r="A107" s="7">
        <v>77</v>
      </c>
      <c r="B107" s="10" t="s">
        <v>43</v>
      </c>
      <c r="C107" s="10" t="s">
        <v>9</v>
      </c>
      <c r="D107" s="28">
        <v>2492016</v>
      </c>
    </row>
    <row r="108" spans="1:4" s="11" customFormat="1" ht="12.75">
      <c r="A108" s="7">
        <v>78</v>
      </c>
      <c r="B108" s="10" t="s">
        <v>44</v>
      </c>
      <c r="C108" s="10" t="s">
        <v>9</v>
      </c>
      <c r="D108" s="28">
        <v>2447409</v>
      </c>
    </row>
    <row r="109" spans="1:4" s="11" customFormat="1" ht="12.75">
      <c r="A109" s="7">
        <v>79</v>
      </c>
      <c r="B109" s="10" t="s">
        <v>45</v>
      </c>
      <c r="C109" s="10" t="s">
        <v>9</v>
      </c>
      <c r="D109" s="28">
        <v>44607</v>
      </c>
    </row>
    <row r="110" spans="1:4" s="11" customFormat="1" ht="25.5">
      <c r="A110" s="7">
        <v>80</v>
      </c>
      <c r="B110" s="10" t="s">
        <v>46</v>
      </c>
      <c r="C110" s="10" t="s">
        <v>9</v>
      </c>
      <c r="D110" s="18"/>
    </row>
    <row r="111" spans="1:4" s="5" customFormat="1" ht="12.75">
      <c r="A111" s="7">
        <f>A110+1</f>
        <v>81</v>
      </c>
      <c r="B111" s="6" t="s">
        <v>36</v>
      </c>
      <c r="C111" s="6"/>
      <c r="D111" s="17" t="s">
        <v>56</v>
      </c>
    </row>
    <row r="112" spans="1:4" s="5" customFormat="1" ht="12.75">
      <c r="A112" s="7">
        <f aca="true" t="shared" si="0" ref="A112:A120">A111+1</f>
        <v>82</v>
      </c>
      <c r="B112" s="6" t="s">
        <v>37</v>
      </c>
      <c r="C112" s="6"/>
      <c r="D112" s="7" t="s">
        <v>60</v>
      </c>
    </row>
    <row r="113" spans="1:4" s="5" customFormat="1" ht="12.75">
      <c r="A113" s="7">
        <f t="shared" si="0"/>
        <v>83</v>
      </c>
      <c r="B113" s="6" t="s">
        <v>38</v>
      </c>
      <c r="C113" s="6" t="s">
        <v>39</v>
      </c>
      <c r="D113" s="7">
        <v>29781</v>
      </c>
    </row>
    <row r="114" spans="1:4" s="5" customFormat="1" ht="12.75">
      <c r="A114" s="7">
        <f t="shared" si="0"/>
        <v>84</v>
      </c>
      <c r="B114" s="6" t="s">
        <v>40</v>
      </c>
      <c r="C114" s="6" t="s">
        <v>9</v>
      </c>
      <c r="D114" s="25">
        <v>379953</v>
      </c>
    </row>
    <row r="115" spans="1:4" s="5" customFormat="1" ht="12.75">
      <c r="A115" s="7">
        <f t="shared" si="0"/>
        <v>85</v>
      </c>
      <c r="B115" s="6" t="s">
        <v>41</v>
      </c>
      <c r="C115" s="6" t="s">
        <v>9</v>
      </c>
      <c r="D115" s="25">
        <v>368748</v>
      </c>
    </row>
    <row r="116" spans="1:4" s="5" customFormat="1" ht="12.75">
      <c r="A116" s="7">
        <f t="shared" si="0"/>
        <v>86</v>
      </c>
      <c r="B116" s="6" t="s">
        <v>42</v>
      </c>
      <c r="C116" s="6" t="s">
        <v>9</v>
      </c>
      <c r="D116" s="25">
        <f>D114-D115</f>
        <v>11205</v>
      </c>
    </row>
    <row r="117" spans="1:4" s="11" customFormat="1" ht="12.75">
      <c r="A117" s="7">
        <f t="shared" si="0"/>
        <v>87</v>
      </c>
      <c r="B117" s="10" t="s">
        <v>43</v>
      </c>
      <c r="C117" s="10" t="s">
        <v>9</v>
      </c>
      <c r="D117" s="28">
        <v>391726</v>
      </c>
    </row>
    <row r="118" spans="1:4" s="11" customFormat="1" ht="12.75">
      <c r="A118" s="7">
        <f t="shared" si="0"/>
        <v>88</v>
      </c>
      <c r="B118" s="10" t="s">
        <v>44</v>
      </c>
      <c r="C118" s="10" t="s">
        <v>9</v>
      </c>
      <c r="D118" s="28">
        <v>372139</v>
      </c>
    </row>
    <row r="119" spans="1:4" s="11" customFormat="1" ht="12.75">
      <c r="A119" s="7">
        <f t="shared" si="0"/>
        <v>89</v>
      </c>
      <c r="B119" s="10" t="s">
        <v>45</v>
      </c>
      <c r="C119" s="10" t="s">
        <v>9</v>
      </c>
      <c r="D119" s="28">
        <v>19586</v>
      </c>
    </row>
    <row r="120" spans="1:4" s="11" customFormat="1" ht="25.5">
      <c r="A120" s="7">
        <f t="shared" si="0"/>
        <v>90</v>
      </c>
      <c r="B120" s="10" t="s">
        <v>46</v>
      </c>
      <c r="C120" s="10" t="s">
        <v>9</v>
      </c>
      <c r="D120" s="28"/>
    </row>
    <row r="121" spans="1:4" s="11" customFormat="1" ht="16.5" customHeight="1">
      <c r="A121" s="31" t="s">
        <v>47</v>
      </c>
      <c r="B121" s="32"/>
      <c r="C121" s="32"/>
      <c r="D121" s="33"/>
    </row>
    <row r="122" spans="1:4" s="11" customFormat="1" ht="12.75">
      <c r="A122" s="7">
        <f>A120+1</f>
        <v>91</v>
      </c>
      <c r="B122" s="10" t="s">
        <v>27</v>
      </c>
      <c r="C122" s="10" t="s">
        <v>28</v>
      </c>
      <c r="D122" s="18">
        <v>0</v>
      </c>
    </row>
    <row r="123" spans="1:4" s="11" customFormat="1" ht="12.75">
      <c r="A123" s="7">
        <f>A122+1</f>
        <v>92</v>
      </c>
      <c r="B123" s="10" t="s">
        <v>29</v>
      </c>
      <c r="C123" s="10" t="s">
        <v>28</v>
      </c>
      <c r="D123" s="18">
        <v>0</v>
      </c>
    </row>
    <row r="124" spans="1:4" s="11" customFormat="1" ht="12.75">
      <c r="A124" s="7">
        <f>A122+1</f>
        <v>92</v>
      </c>
      <c r="B124" s="10" t="s">
        <v>31</v>
      </c>
      <c r="C124" s="10"/>
      <c r="D124" s="18">
        <v>0</v>
      </c>
    </row>
    <row r="125" spans="1:4" s="11" customFormat="1" ht="12.75">
      <c r="A125" s="7">
        <f>A123+1</f>
        <v>93</v>
      </c>
      <c r="B125" s="10" t="s">
        <v>32</v>
      </c>
      <c r="C125" s="10" t="s">
        <v>9</v>
      </c>
      <c r="D125" s="18">
        <v>0</v>
      </c>
    </row>
    <row r="126" spans="1:4" s="11" customFormat="1" ht="21" customHeight="1">
      <c r="A126" s="31" t="s">
        <v>48</v>
      </c>
      <c r="B126" s="32"/>
      <c r="C126" s="32"/>
      <c r="D126" s="33"/>
    </row>
    <row r="127" spans="1:4" s="11" customFormat="1" ht="12.75">
      <c r="A127" s="7">
        <f>A125+1</f>
        <v>94</v>
      </c>
      <c r="B127" s="10" t="s">
        <v>49</v>
      </c>
      <c r="C127" s="10" t="s">
        <v>28</v>
      </c>
      <c r="D127" s="18">
        <v>0</v>
      </c>
    </row>
    <row r="128" spans="1:4" s="11" customFormat="1" ht="12.75">
      <c r="A128" s="7">
        <v>95</v>
      </c>
      <c r="B128" s="10" t="s">
        <v>50</v>
      </c>
      <c r="C128" s="10" t="s">
        <v>28</v>
      </c>
      <c r="D128" s="18">
        <v>0</v>
      </c>
    </row>
    <row r="129" spans="1:4" s="11" customFormat="1" ht="25.5">
      <c r="A129" s="7">
        <v>96</v>
      </c>
      <c r="B129" s="10" t="s">
        <v>51</v>
      </c>
      <c r="C129" s="10" t="s">
        <v>9</v>
      </c>
      <c r="D129" s="18">
        <v>0</v>
      </c>
    </row>
    <row r="130" spans="1:4" s="11" customFormat="1" ht="12.75">
      <c r="A130" s="12"/>
      <c r="B130" s="13"/>
      <c r="C130" s="13"/>
      <c r="D130" s="13"/>
    </row>
    <row r="131" spans="1:4" ht="15">
      <c r="A131" s="8"/>
      <c r="B131" s="9"/>
      <c r="C131" s="9"/>
      <c r="D131" s="9"/>
    </row>
    <row r="132" spans="1:4" ht="15">
      <c r="A132" s="8"/>
      <c r="B132" s="9"/>
      <c r="C132" s="9"/>
      <c r="D132" s="9"/>
    </row>
    <row r="133" spans="1:4" ht="15">
      <c r="A133" s="8"/>
      <c r="B133" s="9"/>
      <c r="C133" s="9"/>
      <c r="D133" s="9"/>
    </row>
    <row r="134" spans="1:4" ht="15">
      <c r="A134" s="8"/>
      <c r="B134" s="9"/>
      <c r="C134" s="9"/>
      <c r="D134" s="9"/>
    </row>
    <row r="135" spans="1:4" ht="15">
      <c r="A135" s="8"/>
      <c r="B135" s="9"/>
      <c r="C135" s="9"/>
      <c r="D135" s="9"/>
    </row>
    <row r="136" spans="1:4" ht="15">
      <c r="A136" s="8"/>
      <c r="B136" s="9"/>
      <c r="C136" s="9"/>
      <c r="D136" s="9"/>
    </row>
    <row r="137" spans="1:4" ht="15">
      <c r="A137" s="8"/>
      <c r="B137" s="9"/>
      <c r="C137" s="9"/>
      <c r="D137" s="9"/>
    </row>
    <row r="138" spans="1:4" ht="15">
      <c r="A138" s="8"/>
      <c r="B138" s="9"/>
      <c r="C138" s="9"/>
      <c r="D138" s="9"/>
    </row>
    <row r="139" spans="1:4" ht="15">
      <c r="A139" s="8"/>
      <c r="B139" s="9"/>
      <c r="C139" s="9"/>
      <c r="D139" s="9"/>
    </row>
    <row r="140" spans="1:4" ht="15">
      <c r="A140" s="8"/>
      <c r="B140" s="9"/>
      <c r="C140" s="9"/>
      <c r="D140" s="9"/>
    </row>
    <row r="141" spans="1:4" ht="15">
      <c r="A141" s="8"/>
      <c r="B141" s="9"/>
      <c r="C141" s="9"/>
      <c r="D141" s="9"/>
    </row>
    <row r="142" spans="1:4" ht="15">
      <c r="A142" s="8"/>
      <c r="B142" s="9"/>
      <c r="C142" s="9"/>
      <c r="D142" s="9"/>
    </row>
    <row r="143" spans="1:4" ht="15">
      <c r="A143" s="8"/>
      <c r="B143" s="9"/>
      <c r="C143" s="9"/>
      <c r="D143" s="9"/>
    </row>
    <row r="144" spans="1:4" ht="15">
      <c r="A144" s="8"/>
      <c r="B144" s="9"/>
      <c r="C144" s="9"/>
      <c r="D144" s="9"/>
    </row>
    <row r="145" spans="1:4" ht="15">
      <c r="A145" s="8"/>
      <c r="B145" s="9"/>
      <c r="C145" s="9"/>
      <c r="D145" s="9"/>
    </row>
    <row r="146" spans="1:4" ht="15">
      <c r="A146" s="8"/>
      <c r="B146" s="9"/>
      <c r="C146" s="9"/>
      <c r="D146" s="9"/>
    </row>
    <row r="147" spans="1:4" ht="15">
      <c r="A147" s="8"/>
      <c r="B147" s="9"/>
      <c r="C147" s="9"/>
      <c r="D147" s="9"/>
    </row>
    <row r="148" spans="1:4" ht="15">
      <c r="A148" s="8"/>
      <c r="B148" s="9"/>
      <c r="C148" s="9"/>
      <c r="D148" s="9"/>
    </row>
    <row r="149" spans="1:4" ht="15">
      <c r="A149" s="8"/>
      <c r="B149" s="9"/>
      <c r="C149" s="9"/>
      <c r="D149" s="9"/>
    </row>
    <row r="150" spans="1:4" ht="15">
      <c r="A150" s="8"/>
      <c r="B150" s="9"/>
      <c r="C150" s="9"/>
      <c r="D150" s="9"/>
    </row>
    <row r="151" spans="1:4" ht="15">
      <c r="A151" s="8"/>
      <c r="B151" s="9"/>
      <c r="C151" s="9"/>
      <c r="D151" s="9"/>
    </row>
    <row r="152" spans="1:4" ht="15">
      <c r="A152" s="8"/>
      <c r="B152" s="9"/>
      <c r="C152" s="9"/>
      <c r="D152" s="9"/>
    </row>
    <row r="153" spans="1:4" ht="15">
      <c r="A153" s="8"/>
      <c r="B153" s="9"/>
      <c r="C153" s="9"/>
      <c r="D153" s="9"/>
    </row>
    <row r="154" spans="1:4" ht="15">
      <c r="A154" s="8"/>
      <c r="B154" s="9"/>
      <c r="C154" s="9"/>
      <c r="D154" s="9"/>
    </row>
    <row r="155" spans="1:4" ht="15">
      <c r="A155" s="8"/>
      <c r="B155" s="9"/>
      <c r="C155" s="9"/>
      <c r="D155" s="9"/>
    </row>
    <row r="156" spans="1:4" ht="15">
      <c r="A156" s="8"/>
      <c r="B156" s="9"/>
      <c r="C156" s="9"/>
      <c r="D156" s="9"/>
    </row>
    <row r="157" spans="1:4" ht="15">
      <c r="A157" s="8"/>
      <c r="B157" s="9"/>
      <c r="C157" s="9"/>
      <c r="D157" s="9"/>
    </row>
  </sheetData>
  <sheetProtection/>
  <mergeCells count="8">
    <mergeCell ref="A126:D126"/>
    <mergeCell ref="A1:D1"/>
    <mergeCell ref="A7:D7"/>
    <mergeCell ref="A25:D25"/>
    <mergeCell ref="A58:D58"/>
    <mergeCell ref="A63:D63"/>
    <mergeCell ref="A70:D70"/>
    <mergeCell ref="A121:D1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6.28125" style="4" customWidth="1"/>
    <col min="2" max="2" width="53.140625" style="1" customWidth="1"/>
    <col min="3" max="3" width="9.140625" style="1" customWidth="1"/>
    <col min="4" max="4" width="17.00390625" style="1" customWidth="1"/>
    <col min="5" max="16384" width="9.140625" style="1" customWidth="1"/>
  </cols>
  <sheetData>
    <row r="1" spans="1:4" ht="36" customHeight="1">
      <c r="A1" s="34" t="s">
        <v>93</v>
      </c>
      <c r="B1" s="34"/>
      <c r="C1" s="34"/>
      <c r="D1" s="34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5" customFormat="1" ht="12.75">
      <c r="A4" s="7">
        <v>1</v>
      </c>
      <c r="B4" s="6" t="s">
        <v>4</v>
      </c>
      <c r="C4" s="7" t="s">
        <v>57</v>
      </c>
      <c r="D4" s="14">
        <v>42460</v>
      </c>
    </row>
    <row r="5" spans="1:4" s="5" customFormat="1" ht="12.75">
      <c r="A5" s="7">
        <v>2</v>
      </c>
      <c r="B5" s="6" t="s">
        <v>5</v>
      </c>
      <c r="C5" s="7" t="s">
        <v>57</v>
      </c>
      <c r="D5" s="14">
        <v>42005</v>
      </c>
    </row>
    <row r="6" spans="1:4" s="5" customFormat="1" ht="12.75">
      <c r="A6" s="7">
        <v>3</v>
      </c>
      <c r="B6" s="6" t="s">
        <v>6</v>
      </c>
      <c r="C6" s="7" t="s">
        <v>57</v>
      </c>
      <c r="D6" s="14">
        <v>42369</v>
      </c>
    </row>
    <row r="7" spans="1:4" s="5" customFormat="1" ht="27.75" customHeight="1">
      <c r="A7" s="31" t="s">
        <v>7</v>
      </c>
      <c r="B7" s="32"/>
      <c r="C7" s="32"/>
      <c r="D7" s="33"/>
    </row>
    <row r="8" spans="1:4" s="5" customFormat="1" ht="12.75">
      <c r="A8" s="7">
        <v>4</v>
      </c>
      <c r="B8" s="6" t="s">
        <v>8</v>
      </c>
      <c r="C8" s="6" t="s">
        <v>9</v>
      </c>
      <c r="D8" s="25">
        <f>D10-D9</f>
        <v>172468.94999999998</v>
      </c>
    </row>
    <row r="9" spans="1:4" s="5" customFormat="1" ht="12.75">
      <c r="A9" s="7">
        <v>5</v>
      </c>
      <c r="B9" s="6" t="s">
        <v>10</v>
      </c>
      <c r="C9" s="6" t="s">
        <v>9</v>
      </c>
      <c r="D9" s="25">
        <f>41.31+927.26+9.66+61.89+272.27</f>
        <v>1312.3899999999999</v>
      </c>
    </row>
    <row r="10" spans="1:4" s="5" customFormat="1" ht="12.75">
      <c r="A10" s="7">
        <v>6</v>
      </c>
      <c r="B10" s="6" t="s">
        <v>11</v>
      </c>
      <c r="C10" s="6" t="s">
        <v>9</v>
      </c>
      <c r="D10" s="25">
        <f>5285.7+122750.15+1276.05+8173.2+0.24+36296</f>
        <v>173781.34</v>
      </c>
    </row>
    <row r="11" spans="1:4" s="5" customFormat="1" ht="25.5">
      <c r="A11" s="7">
        <v>7</v>
      </c>
      <c r="B11" s="6" t="s">
        <v>12</v>
      </c>
      <c r="C11" s="6"/>
      <c r="D11" s="25">
        <v>1661381</v>
      </c>
    </row>
    <row r="12" spans="1:4" s="5" customFormat="1" ht="12.75">
      <c r="A12" s="7">
        <v>8</v>
      </c>
      <c r="B12" s="6" t="s">
        <v>13</v>
      </c>
      <c r="C12" s="6" t="s">
        <v>9</v>
      </c>
      <c r="D12" s="25">
        <f>D11-D14</f>
        <v>1290023</v>
      </c>
    </row>
    <row r="13" spans="1:4" s="5" customFormat="1" ht="12.75">
      <c r="A13" s="7">
        <v>9</v>
      </c>
      <c r="B13" s="6" t="s">
        <v>14</v>
      </c>
      <c r="C13" s="6" t="s">
        <v>9</v>
      </c>
      <c r="D13" s="25"/>
    </row>
    <row r="14" spans="1:4" s="5" customFormat="1" ht="12.75">
      <c r="A14" s="7">
        <v>10</v>
      </c>
      <c r="B14" s="6" t="s">
        <v>15</v>
      </c>
      <c r="C14" s="6" t="s">
        <v>9</v>
      </c>
      <c r="D14" s="25">
        <v>371358</v>
      </c>
    </row>
    <row r="15" spans="1:4" s="5" customFormat="1" ht="12.75">
      <c r="A15" s="7">
        <v>11</v>
      </c>
      <c r="B15" s="6" t="s">
        <v>16</v>
      </c>
      <c r="C15" s="6" t="s">
        <v>9</v>
      </c>
      <c r="D15" s="25">
        <f>SUM(D16:D20)</f>
        <v>1629354.87</v>
      </c>
    </row>
    <row r="16" spans="1:4" s="5" customFormat="1" ht="12.75">
      <c r="A16" s="7">
        <v>12</v>
      </c>
      <c r="B16" s="6" t="s">
        <v>17</v>
      </c>
      <c r="C16" s="6" t="s">
        <v>9</v>
      </c>
      <c r="D16" s="25">
        <f>-123.37+1.21+53376.09-7.69-36.86-2.92+1124491.5+11310.15+72232.77+0.1+333152.84+13452.05</f>
        <v>1607845.87</v>
      </c>
    </row>
    <row r="17" spans="1:4" s="5" customFormat="1" ht="12.75">
      <c r="A17" s="7">
        <v>13</v>
      </c>
      <c r="B17" s="6" t="s">
        <v>18</v>
      </c>
      <c r="C17" s="6" t="s">
        <v>9</v>
      </c>
      <c r="D17" s="25"/>
    </row>
    <row r="18" spans="1:4" s="5" customFormat="1" ht="12.75">
      <c r="A18" s="7">
        <v>14</v>
      </c>
      <c r="B18" s="6" t="s">
        <v>19</v>
      </c>
      <c r="C18" s="6" t="s">
        <v>9</v>
      </c>
      <c r="D18" s="25"/>
    </row>
    <row r="19" spans="1:4" s="5" customFormat="1" ht="12.75">
      <c r="A19" s="7">
        <v>15</v>
      </c>
      <c r="B19" s="6" t="s">
        <v>20</v>
      </c>
      <c r="C19" s="6" t="s">
        <v>9</v>
      </c>
      <c r="D19" s="25">
        <v>21509</v>
      </c>
    </row>
    <row r="20" spans="1:4" s="5" customFormat="1" ht="12.75">
      <c r="A20" s="7">
        <v>16</v>
      </c>
      <c r="B20" s="6" t="s">
        <v>21</v>
      </c>
      <c r="C20" s="6" t="s">
        <v>9</v>
      </c>
      <c r="D20" s="25"/>
    </row>
    <row r="21" spans="1:4" s="5" customFormat="1" ht="12.75">
      <c r="A21" s="7">
        <v>17</v>
      </c>
      <c r="B21" s="6" t="s">
        <v>22</v>
      </c>
      <c r="C21" s="6" t="s">
        <v>9</v>
      </c>
      <c r="D21" s="25">
        <f>D8+D15</f>
        <v>1801823.82</v>
      </c>
    </row>
    <row r="22" spans="1:4" s="5" customFormat="1" ht="12.75">
      <c r="A22" s="7">
        <v>18</v>
      </c>
      <c r="B22" s="6" t="s">
        <v>23</v>
      </c>
      <c r="C22" s="6" t="s">
        <v>9</v>
      </c>
      <c r="D22" s="25">
        <f>D24-D23</f>
        <v>226006.91</v>
      </c>
    </row>
    <row r="23" spans="1:4" s="5" customFormat="1" ht="12.75">
      <c r="A23" s="7">
        <v>19</v>
      </c>
      <c r="B23" s="6" t="s">
        <v>10</v>
      </c>
      <c r="C23" s="6" t="s">
        <v>9</v>
      </c>
      <c r="D23" s="26">
        <f>33.85+0.32+326.81+2.14+10.12+0.79+368.93+3.62+23.08+110.3+8.73</f>
        <v>888.69</v>
      </c>
    </row>
    <row r="24" spans="1:4" s="5" customFormat="1" ht="12.75">
      <c r="A24" s="7">
        <v>20</v>
      </c>
      <c r="B24" s="6" t="s">
        <v>11</v>
      </c>
      <c r="C24" s="6" t="s">
        <v>9</v>
      </c>
      <c r="D24" s="26">
        <f>157.22+1.53+7935.11+9.83+46.98+3.71+157238.41+1565.05+10091.31+0.14+46987.64+2858.67</f>
        <v>226895.6</v>
      </c>
    </row>
    <row r="25" spans="1:4" s="5" customFormat="1" ht="26.25" customHeight="1">
      <c r="A25" s="31" t="s">
        <v>24</v>
      </c>
      <c r="B25" s="32"/>
      <c r="C25" s="32"/>
      <c r="D25" s="33"/>
    </row>
    <row r="26" spans="1:4" s="5" customFormat="1" ht="27.75" customHeight="1">
      <c r="A26" s="7">
        <v>21</v>
      </c>
      <c r="B26" s="6" t="s">
        <v>62</v>
      </c>
      <c r="C26" s="6" t="s">
        <v>9</v>
      </c>
      <c r="D26" s="25">
        <v>128496</v>
      </c>
    </row>
    <row r="27" spans="1:4" s="5" customFormat="1" ht="19.5" customHeight="1">
      <c r="A27" s="7"/>
      <c r="B27" s="6" t="s">
        <v>63</v>
      </c>
      <c r="C27" s="6" t="s">
        <v>65</v>
      </c>
      <c r="D27" s="7">
        <v>1.55</v>
      </c>
    </row>
    <row r="28" spans="1:4" s="5" customFormat="1" ht="14.25" customHeight="1">
      <c r="A28" s="7"/>
      <c r="B28" s="6" t="s">
        <v>25</v>
      </c>
      <c r="C28" s="6"/>
      <c r="D28" s="7" t="s">
        <v>64</v>
      </c>
    </row>
    <row r="29" spans="1:4" s="5" customFormat="1" ht="26.25" customHeight="1">
      <c r="A29" s="7">
        <v>22</v>
      </c>
      <c r="B29" s="6" t="s">
        <v>66</v>
      </c>
      <c r="C29" s="6" t="s">
        <v>9</v>
      </c>
      <c r="D29" s="25">
        <v>344006</v>
      </c>
    </row>
    <row r="30" spans="1:4" s="5" customFormat="1" ht="14.25" customHeight="1">
      <c r="A30" s="7"/>
      <c r="B30" s="23" t="s">
        <v>67</v>
      </c>
      <c r="C30" s="6" t="s">
        <v>65</v>
      </c>
      <c r="D30" s="24">
        <v>4.15</v>
      </c>
    </row>
    <row r="31" spans="1:4" s="5" customFormat="1" ht="14.25" customHeight="1">
      <c r="A31" s="22"/>
      <c r="B31" s="6" t="s">
        <v>25</v>
      </c>
      <c r="C31" s="6"/>
      <c r="D31" s="7" t="s">
        <v>68</v>
      </c>
    </row>
    <row r="32" spans="1:4" s="5" customFormat="1" ht="26.25" customHeight="1">
      <c r="A32" s="7">
        <v>23</v>
      </c>
      <c r="B32" s="6" t="s">
        <v>69</v>
      </c>
      <c r="C32" s="6" t="s">
        <v>9</v>
      </c>
      <c r="D32" s="25">
        <v>11605</v>
      </c>
    </row>
    <row r="33" spans="1:4" s="5" customFormat="1" ht="14.25" customHeight="1">
      <c r="A33" s="7"/>
      <c r="B33" s="23" t="s">
        <v>70</v>
      </c>
      <c r="C33" s="6" t="s">
        <v>65</v>
      </c>
      <c r="D33" s="24">
        <v>0.14</v>
      </c>
    </row>
    <row r="34" spans="1:4" s="5" customFormat="1" ht="14.25" customHeight="1">
      <c r="A34" s="22"/>
      <c r="B34" s="6" t="s">
        <v>25</v>
      </c>
      <c r="C34" s="6"/>
      <c r="D34" s="7" t="s">
        <v>71</v>
      </c>
    </row>
    <row r="35" spans="1:4" s="5" customFormat="1" ht="40.5" customHeight="1">
      <c r="A35" s="7">
        <v>24</v>
      </c>
      <c r="B35" s="6" t="s">
        <v>92</v>
      </c>
      <c r="C35" s="6" t="s">
        <v>9</v>
      </c>
      <c r="D35" s="25">
        <v>191481</v>
      </c>
    </row>
    <row r="36" spans="1:4" s="5" customFormat="1" ht="14.25" customHeight="1">
      <c r="A36" s="7"/>
      <c r="B36" s="23" t="s">
        <v>72</v>
      </c>
      <c r="C36" s="6" t="s">
        <v>65</v>
      </c>
      <c r="D36" s="24">
        <v>2.11</v>
      </c>
    </row>
    <row r="37" spans="1:4" s="5" customFormat="1" ht="14.25" customHeight="1">
      <c r="A37" s="22"/>
      <c r="B37" s="6" t="s">
        <v>25</v>
      </c>
      <c r="C37" s="6"/>
      <c r="D37" s="7" t="s">
        <v>73</v>
      </c>
    </row>
    <row r="38" spans="1:4" s="5" customFormat="1" ht="14.25" customHeight="1">
      <c r="A38" s="7"/>
      <c r="B38" s="23" t="s">
        <v>74</v>
      </c>
      <c r="C38" s="6" t="s">
        <v>65</v>
      </c>
      <c r="D38" s="24">
        <v>0.2</v>
      </c>
    </row>
    <row r="39" spans="1:4" s="5" customFormat="1" ht="14.25" customHeight="1">
      <c r="A39" s="22"/>
      <c r="B39" s="6" t="s">
        <v>25</v>
      </c>
      <c r="C39" s="6"/>
      <c r="D39" s="7" t="s">
        <v>73</v>
      </c>
    </row>
    <row r="40" spans="1:4" s="5" customFormat="1" ht="25.5" customHeight="1">
      <c r="A40" s="7">
        <v>25</v>
      </c>
      <c r="B40" s="6" t="s">
        <v>91</v>
      </c>
      <c r="C40" s="6" t="s">
        <v>9</v>
      </c>
      <c r="D40" s="25">
        <f>55740+62584</f>
        <v>118324</v>
      </c>
    </row>
    <row r="41" spans="1:4" s="5" customFormat="1" ht="27" customHeight="1">
      <c r="A41" s="7"/>
      <c r="B41" s="23" t="s">
        <v>95</v>
      </c>
      <c r="C41" s="6" t="s">
        <v>65</v>
      </c>
      <c r="D41" s="24">
        <v>1.43</v>
      </c>
    </row>
    <row r="42" spans="1:4" s="5" customFormat="1" ht="14.25" customHeight="1">
      <c r="A42" s="22"/>
      <c r="B42" s="6" t="s">
        <v>25</v>
      </c>
      <c r="C42" s="6"/>
      <c r="D42" s="7" t="s">
        <v>73</v>
      </c>
    </row>
    <row r="43" spans="1:4" s="5" customFormat="1" ht="54" customHeight="1">
      <c r="A43" s="7">
        <v>26</v>
      </c>
      <c r="B43" s="6" t="s">
        <v>77</v>
      </c>
      <c r="C43" s="6" t="s">
        <v>9</v>
      </c>
      <c r="D43" s="25">
        <v>143404</v>
      </c>
    </row>
    <row r="44" spans="1:4" s="5" customFormat="1" ht="14.25" customHeight="1">
      <c r="A44" s="7"/>
      <c r="B44" s="23" t="s">
        <v>78</v>
      </c>
      <c r="C44" s="6" t="s">
        <v>65</v>
      </c>
      <c r="D44" s="24">
        <v>1.73</v>
      </c>
    </row>
    <row r="45" spans="1:4" s="5" customFormat="1" ht="14.25" customHeight="1">
      <c r="A45" s="22"/>
      <c r="B45" s="6" t="s">
        <v>25</v>
      </c>
      <c r="C45" s="6"/>
      <c r="D45" s="7" t="s">
        <v>68</v>
      </c>
    </row>
    <row r="46" spans="1:4" s="5" customFormat="1" ht="16.5" customHeight="1">
      <c r="A46" s="7">
        <v>27</v>
      </c>
      <c r="B46" s="6" t="s">
        <v>79</v>
      </c>
      <c r="C46" s="6" t="s">
        <v>9</v>
      </c>
      <c r="D46" s="25">
        <v>74189</v>
      </c>
    </row>
    <row r="47" spans="1:4" s="5" customFormat="1" ht="14.25" customHeight="1">
      <c r="A47" s="7"/>
      <c r="B47" s="23" t="s">
        <v>80</v>
      </c>
      <c r="C47" s="6" t="s">
        <v>65</v>
      </c>
      <c r="D47" s="24">
        <v>0.9</v>
      </c>
    </row>
    <row r="48" spans="1:4" s="5" customFormat="1" ht="14.25" customHeight="1">
      <c r="A48" s="22"/>
      <c r="B48" s="6" t="s">
        <v>25</v>
      </c>
      <c r="C48" s="6"/>
      <c r="D48" s="7" t="s">
        <v>81</v>
      </c>
    </row>
    <row r="49" spans="1:4" s="5" customFormat="1" ht="29.25" customHeight="1">
      <c r="A49" s="7">
        <v>28</v>
      </c>
      <c r="B49" s="6" t="s">
        <v>82</v>
      </c>
      <c r="C49" s="6" t="s">
        <v>9</v>
      </c>
      <c r="D49" s="25">
        <v>241631</v>
      </c>
    </row>
    <row r="50" spans="1:4" s="5" customFormat="1" ht="14.25" customHeight="1">
      <c r="A50" s="7"/>
      <c r="B50" s="23" t="s">
        <v>83</v>
      </c>
      <c r="C50" s="6" t="s">
        <v>65</v>
      </c>
      <c r="D50" s="24">
        <v>2.91</v>
      </c>
    </row>
    <row r="51" spans="1:4" s="5" customFormat="1" ht="14.25" customHeight="1">
      <c r="A51" s="22"/>
      <c r="B51" s="6" t="s">
        <v>25</v>
      </c>
      <c r="C51" s="6"/>
      <c r="D51" s="7" t="s">
        <v>68</v>
      </c>
    </row>
    <row r="52" spans="1:4" s="5" customFormat="1" ht="21.75" customHeight="1">
      <c r="A52" s="7">
        <v>29</v>
      </c>
      <c r="B52" s="6" t="s">
        <v>84</v>
      </c>
      <c r="C52" s="6" t="s">
        <v>9</v>
      </c>
      <c r="D52" s="25">
        <v>371358</v>
      </c>
    </row>
    <row r="53" spans="1:4" s="5" customFormat="1" ht="28.5" customHeight="1">
      <c r="A53" s="7"/>
      <c r="B53" s="23" t="s">
        <v>85</v>
      </c>
      <c r="C53" s="6" t="s">
        <v>65</v>
      </c>
      <c r="D53" s="24">
        <v>4.48</v>
      </c>
    </row>
    <row r="54" spans="1:4" s="5" customFormat="1" ht="14.25" customHeight="1">
      <c r="A54" s="22"/>
      <c r="B54" s="6" t="s">
        <v>25</v>
      </c>
      <c r="C54" s="6"/>
      <c r="D54" s="7" t="s">
        <v>73</v>
      </c>
    </row>
    <row r="55" spans="1:4" s="5" customFormat="1" ht="29.25" customHeight="1">
      <c r="A55" s="7">
        <v>30</v>
      </c>
      <c r="B55" s="6" t="s">
        <v>86</v>
      </c>
      <c r="C55" s="6" t="s">
        <v>9</v>
      </c>
      <c r="D55" s="25">
        <v>36887</v>
      </c>
    </row>
    <row r="56" spans="1:4" s="5" customFormat="1" ht="28.5" customHeight="1">
      <c r="A56" s="7"/>
      <c r="B56" s="23" t="s">
        <v>87</v>
      </c>
      <c r="C56" s="6" t="s">
        <v>65</v>
      </c>
      <c r="D56" s="24">
        <v>0.44</v>
      </c>
    </row>
    <row r="57" spans="1:4" s="5" customFormat="1" ht="27.75" customHeight="1">
      <c r="A57" s="22"/>
      <c r="B57" s="6" t="s">
        <v>25</v>
      </c>
      <c r="C57" s="6"/>
      <c r="D57" s="7" t="s">
        <v>88</v>
      </c>
    </row>
    <row r="58" spans="1:4" s="5" customFormat="1" ht="16.5" customHeight="1">
      <c r="A58" s="31" t="s">
        <v>26</v>
      </c>
      <c r="B58" s="32"/>
      <c r="C58" s="32"/>
      <c r="D58" s="33"/>
    </row>
    <row r="59" spans="1:4" s="5" customFormat="1" ht="14.25" customHeight="1">
      <c r="A59" s="7">
        <f>A55+1</f>
        <v>31</v>
      </c>
      <c r="B59" s="6" t="s">
        <v>27</v>
      </c>
      <c r="C59" s="6" t="s">
        <v>28</v>
      </c>
      <c r="D59" s="7">
        <v>0</v>
      </c>
    </row>
    <row r="60" spans="1:4" s="5" customFormat="1" ht="14.25" customHeight="1">
      <c r="A60" s="7">
        <f>A59+1</f>
        <v>32</v>
      </c>
      <c r="B60" s="6" t="s">
        <v>29</v>
      </c>
      <c r="C60" s="6" t="s">
        <v>30</v>
      </c>
      <c r="D60" s="7">
        <v>0</v>
      </c>
    </row>
    <row r="61" spans="1:4" s="5" customFormat="1" ht="14.25" customHeight="1">
      <c r="A61" s="7">
        <f>A60+1</f>
        <v>33</v>
      </c>
      <c r="B61" s="6" t="s">
        <v>31</v>
      </c>
      <c r="C61" s="6" t="s">
        <v>28</v>
      </c>
      <c r="D61" s="7">
        <v>0</v>
      </c>
    </row>
    <row r="62" spans="1:4" s="5" customFormat="1" ht="14.25" customHeight="1">
      <c r="A62" s="7">
        <f>A61+1</f>
        <v>34</v>
      </c>
      <c r="B62" s="6" t="s">
        <v>32</v>
      </c>
      <c r="C62" s="6" t="s">
        <v>9</v>
      </c>
      <c r="D62" s="7">
        <v>0</v>
      </c>
    </row>
    <row r="63" spans="1:4" s="5" customFormat="1" ht="17.25" customHeight="1">
      <c r="A63" s="31" t="s">
        <v>33</v>
      </c>
      <c r="B63" s="32"/>
      <c r="C63" s="32"/>
      <c r="D63" s="33"/>
    </row>
    <row r="64" spans="1:4" s="5" customFormat="1" ht="25.5">
      <c r="A64" s="7">
        <f>A62+1</f>
        <v>35</v>
      </c>
      <c r="B64" s="6" t="s">
        <v>34</v>
      </c>
      <c r="C64" s="6" t="s">
        <v>9</v>
      </c>
      <c r="D64" s="25">
        <f>D66-D65</f>
        <v>-106009.01000000001</v>
      </c>
    </row>
    <row r="65" spans="1:4" s="5" customFormat="1" ht="15" customHeight="1">
      <c r="A65" s="7">
        <f>A64+1</f>
        <v>36</v>
      </c>
      <c r="B65" s="6" t="s">
        <v>10</v>
      </c>
      <c r="C65" s="6" t="s">
        <v>9</v>
      </c>
      <c r="D65" s="25">
        <f>316589.7+2264.82+1138.73+3381.74+1223.56</f>
        <v>324598.55</v>
      </c>
    </row>
    <row r="66" spans="1:4" s="5" customFormat="1" ht="15" customHeight="1">
      <c r="A66" s="7">
        <f>A65+1</f>
        <v>37</v>
      </c>
      <c r="B66" s="6" t="s">
        <v>11</v>
      </c>
      <c r="C66" s="6" t="s">
        <v>9</v>
      </c>
      <c r="D66" s="25">
        <f>95867.18+23770.53+18422.06+21609.65+58920.12</f>
        <v>218589.53999999998</v>
      </c>
    </row>
    <row r="67" spans="1:4" s="5" customFormat="1" ht="25.5">
      <c r="A67" s="7">
        <f>A66+1</f>
        <v>38</v>
      </c>
      <c r="B67" s="6" t="s">
        <v>35</v>
      </c>
      <c r="C67" s="6" t="s">
        <v>9</v>
      </c>
      <c r="D67" s="25">
        <f>D69-D68</f>
        <v>263715.99</v>
      </c>
    </row>
    <row r="68" spans="1:4" s="5" customFormat="1" ht="13.5" customHeight="1">
      <c r="A68" s="7">
        <f>A67+1</f>
        <v>39</v>
      </c>
      <c r="B68" s="6" t="s">
        <v>10</v>
      </c>
      <c r="C68" s="6" t="s">
        <v>9</v>
      </c>
      <c r="D68" s="25">
        <f>801.15+714.95+815.64+45.07+222.71</f>
        <v>2599.52</v>
      </c>
    </row>
    <row r="69" spans="1:4" s="5" customFormat="1" ht="13.5" customHeight="1">
      <c r="A69" s="7">
        <f>A68+1</f>
        <v>40</v>
      </c>
      <c r="B69" s="6" t="s">
        <v>11</v>
      </c>
      <c r="C69" s="6" t="s">
        <v>9</v>
      </c>
      <c r="D69" s="25">
        <f>113264.06+31201.85+23582.91+22527.73+77385.3-1646.34</f>
        <v>266315.51</v>
      </c>
    </row>
    <row r="70" spans="1:4" s="5" customFormat="1" ht="18" customHeight="1">
      <c r="A70" s="31" t="s">
        <v>52</v>
      </c>
      <c r="B70" s="32"/>
      <c r="C70" s="32"/>
      <c r="D70" s="33"/>
    </row>
    <row r="71" spans="1:4" s="5" customFormat="1" ht="12.75">
      <c r="A71" s="7">
        <f>A69+1</f>
        <v>41</v>
      </c>
      <c r="B71" s="6" t="s">
        <v>36</v>
      </c>
      <c r="C71" s="6"/>
      <c r="D71" s="15" t="s">
        <v>53</v>
      </c>
    </row>
    <row r="72" spans="1:4" s="5" customFormat="1" ht="12.75">
      <c r="A72" s="7">
        <f>A71+1</f>
        <v>42</v>
      </c>
      <c r="B72" s="6" t="s">
        <v>37</v>
      </c>
      <c r="C72" s="6"/>
      <c r="D72" s="7" t="s">
        <v>59</v>
      </c>
    </row>
    <row r="73" spans="1:4" s="5" customFormat="1" ht="12.75">
      <c r="A73" s="7">
        <f aca="true" t="shared" si="0" ref="A73:A120">A72+1</f>
        <v>43</v>
      </c>
      <c r="B73" s="6" t="s">
        <v>38</v>
      </c>
      <c r="C73" s="6" t="s">
        <v>39</v>
      </c>
      <c r="D73" s="7">
        <v>320061</v>
      </c>
    </row>
    <row r="74" spans="1:4" s="5" customFormat="1" ht="12.75">
      <c r="A74" s="7">
        <f t="shared" si="0"/>
        <v>44</v>
      </c>
      <c r="B74" s="6" t="s">
        <v>40</v>
      </c>
      <c r="C74" s="6" t="s">
        <v>9</v>
      </c>
      <c r="D74" s="25">
        <v>625961</v>
      </c>
    </row>
    <row r="75" spans="1:4" s="5" customFormat="1" ht="12.75">
      <c r="A75" s="7">
        <f t="shared" si="0"/>
        <v>45</v>
      </c>
      <c r="B75" s="6" t="s">
        <v>41</v>
      </c>
      <c r="C75" s="6" t="s">
        <v>9</v>
      </c>
      <c r="D75" s="25">
        <v>605701</v>
      </c>
    </row>
    <row r="76" spans="1:4" s="5" customFormat="1" ht="12.75">
      <c r="A76" s="7">
        <f t="shared" si="0"/>
        <v>46</v>
      </c>
      <c r="B76" s="6" t="s">
        <v>42</v>
      </c>
      <c r="C76" s="6" t="s">
        <v>9</v>
      </c>
      <c r="D76" s="25">
        <f>D74-D75</f>
        <v>20260</v>
      </c>
    </row>
    <row r="77" spans="1:4" s="11" customFormat="1" ht="12.75">
      <c r="A77" s="7">
        <f t="shared" si="0"/>
        <v>47</v>
      </c>
      <c r="B77" s="10" t="s">
        <v>43</v>
      </c>
      <c r="C77" s="10" t="s">
        <v>9</v>
      </c>
      <c r="D77" s="28">
        <v>635079</v>
      </c>
    </row>
    <row r="78" spans="1:4" s="11" customFormat="1" ht="12.75">
      <c r="A78" s="7">
        <f t="shared" si="0"/>
        <v>48</v>
      </c>
      <c r="B78" s="10" t="s">
        <v>44</v>
      </c>
      <c r="C78" s="10" t="s">
        <v>9</v>
      </c>
      <c r="D78" s="28">
        <v>626229</v>
      </c>
    </row>
    <row r="79" spans="1:4" s="11" customFormat="1" ht="12.75">
      <c r="A79" s="7">
        <f t="shared" si="0"/>
        <v>49</v>
      </c>
      <c r="B79" s="10" t="s">
        <v>45</v>
      </c>
      <c r="C79" s="10" t="s">
        <v>9</v>
      </c>
      <c r="D79" s="28">
        <v>8850</v>
      </c>
    </row>
    <row r="80" spans="1:4" s="11" customFormat="1" ht="25.5">
      <c r="A80" s="7">
        <f t="shared" si="0"/>
        <v>50</v>
      </c>
      <c r="B80" s="10" t="s">
        <v>46</v>
      </c>
      <c r="C80" s="10" t="s">
        <v>9</v>
      </c>
      <c r="D80" s="18"/>
    </row>
    <row r="81" spans="1:4" s="5" customFormat="1" ht="24">
      <c r="A81" s="7">
        <f t="shared" si="0"/>
        <v>51</v>
      </c>
      <c r="B81" s="6" t="s">
        <v>36</v>
      </c>
      <c r="C81" s="6"/>
      <c r="D81" s="15" t="s">
        <v>54</v>
      </c>
    </row>
    <row r="82" spans="1:4" s="5" customFormat="1" ht="12.75">
      <c r="A82" s="7">
        <f t="shared" si="0"/>
        <v>52</v>
      </c>
      <c r="B82" s="6" t="s">
        <v>37</v>
      </c>
      <c r="C82" s="6"/>
      <c r="D82" s="7" t="s">
        <v>60</v>
      </c>
    </row>
    <row r="83" spans="1:4" s="5" customFormat="1" ht="12.75">
      <c r="A83" s="7">
        <f t="shared" si="0"/>
        <v>53</v>
      </c>
      <c r="B83" s="6" t="s">
        <v>38</v>
      </c>
      <c r="C83" s="6" t="s">
        <v>39</v>
      </c>
      <c r="D83" s="7">
        <v>11495</v>
      </c>
    </row>
    <row r="84" spans="1:4" s="5" customFormat="1" ht="12.75">
      <c r="A84" s="7">
        <f t="shared" si="0"/>
        <v>54</v>
      </c>
      <c r="B84" s="6" t="s">
        <v>40</v>
      </c>
      <c r="C84" s="6" t="s">
        <v>9</v>
      </c>
      <c r="D84" s="25">
        <v>272686</v>
      </c>
    </row>
    <row r="85" spans="1:4" s="5" customFormat="1" ht="12.75">
      <c r="A85" s="7">
        <f t="shared" si="0"/>
        <v>55</v>
      </c>
      <c r="B85" s="6" t="s">
        <v>41</v>
      </c>
      <c r="C85" s="6" t="s">
        <v>9</v>
      </c>
      <c r="D85" s="25">
        <v>263150</v>
      </c>
    </row>
    <row r="86" spans="1:4" s="5" customFormat="1" ht="12.75">
      <c r="A86" s="7">
        <f t="shared" si="0"/>
        <v>56</v>
      </c>
      <c r="B86" s="6" t="s">
        <v>42</v>
      </c>
      <c r="C86" s="6" t="s">
        <v>9</v>
      </c>
      <c r="D86" s="25">
        <f>D84-D85</f>
        <v>9536</v>
      </c>
    </row>
    <row r="87" spans="1:4" s="11" customFormat="1" ht="12.75">
      <c r="A87" s="7">
        <f t="shared" si="0"/>
        <v>57</v>
      </c>
      <c r="B87" s="10" t="s">
        <v>43</v>
      </c>
      <c r="C87" s="10" t="s">
        <v>9</v>
      </c>
      <c r="D87" s="28">
        <v>311841</v>
      </c>
    </row>
    <row r="88" spans="1:4" s="11" customFormat="1" ht="12.75">
      <c r="A88" s="7">
        <f t="shared" si="0"/>
        <v>58</v>
      </c>
      <c r="B88" s="10" t="s">
        <v>44</v>
      </c>
      <c r="C88" s="10" t="s">
        <v>9</v>
      </c>
      <c r="D88" s="28">
        <v>296249</v>
      </c>
    </row>
    <row r="89" spans="1:4" s="11" customFormat="1" ht="12.75">
      <c r="A89" s="7">
        <f t="shared" si="0"/>
        <v>59</v>
      </c>
      <c r="B89" s="10" t="s">
        <v>45</v>
      </c>
      <c r="C89" s="10" t="s">
        <v>9</v>
      </c>
      <c r="D89" s="28">
        <v>15592</v>
      </c>
    </row>
    <row r="90" spans="1:4" s="11" customFormat="1" ht="25.5">
      <c r="A90" s="7">
        <f t="shared" si="0"/>
        <v>60</v>
      </c>
      <c r="B90" s="10" t="s">
        <v>46</v>
      </c>
      <c r="C90" s="10" t="s">
        <v>9</v>
      </c>
      <c r="D90" s="18"/>
    </row>
    <row r="91" spans="1:4" s="5" customFormat="1" ht="25.5">
      <c r="A91" s="7">
        <f t="shared" si="0"/>
        <v>61</v>
      </c>
      <c r="B91" s="6" t="s">
        <v>36</v>
      </c>
      <c r="C91" s="6"/>
      <c r="D91" s="17" t="s">
        <v>55</v>
      </c>
    </row>
    <row r="92" spans="1:4" s="5" customFormat="1" ht="12.75">
      <c r="A92" s="7">
        <f t="shared" si="0"/>
        <v>62</v>
      </c>
      <c r="B92" s="6" t="s">
        <v>37</v>
      </c>
      <c r="C92" s="6"/>
      <c r="D92" s="7" t="s">
        <v>60</v>
      </c>
    </row>
    <row r="93" spans="1:4" s="5" customFormat="1" ht="12.75">
      <c r="A93" s="7">
        <f t="shared" si="0"/>
        <v>63</v>
      </c>
      <c r="B93" s="6" t="s">
        <v>38</v>
      </c>
      <c r="C93" s="6" t="s">
        <v>39</v>
      </c>
      <c r="D93" s="7">
        <v>8669</v>
      </c>
    </row>
    <row r="94" spans="1:4" s="5" customFormat="1" ht="12.75">
      <c r="A94" s="7">
        <f t="shared" si="0"/>
        <v>64</v>
      </c>
      <c r="B94" s="6" t="s">
        <v>40</v>
      </c>
      <c r="C94" s="6" t="s">
        <v>9</v>
      </c>
      <c r="D94" s="25">
        <v>217227</v>
      </c>
    </row>
    <row r="95" spans="1:4" s="5" customFormat="1" ht="12.75">
      <c r="A95" s="7">
        <f t="shared" si="0"/>
        <v>65</v>
      </c>
      <c r="B95" s="6" t="s">
        <v>41</v>
      </c>
      <c r="C95" s="6" t="s">
        <v>9</v>
      </c>
      <c r="D95" s="25">
        <v>212839</v>
      </c>
    </row>
    <row r="96" spans="1:4" s="5" customFormat="1" ht="12.75">
      <c r="A96" s="7">
        <f t="shared" si="0"/>
        <v>66</v>
      </c>
      <c r="B96" s="6" t="s">
        <v>42</v>
      </c>
      <c r="C96" s="6" t="s">
        <v>9</v>
      </c>
      <c r="D96" s="25">
        <f>D94-D95</f>
        <v>4388</v>
      </c>
    </row>
    <row r="97" spans="1:4" s="11" customFormat="1" ht="12.75">
      <c r="A97" s="7">
        <f t="shared" si="0"/>
        <v>67</v>
      </c>
      <c r="B97" s="10" t="s">
        <v>43</v>
      </c>
      <c r="C97" s="10" t="s">
        <v>9</v>
      </c>
      <c r="D97" s="28">
        <v>777666</v>
      </c>
    </row>
    <row r="98" spans="1:4" s="11" customFormat="1" ht="12.75">
      <c r="A98" s="7">
        <f t="shared" si="0"/>
        <v>68</v>
      </c>
      <c r="B98" s="10" t="s">
        <v>44</v>
      </c>
      <c r="C98" s="10" t="s">
        <v>9</v>
      </c>
      <c r="D98" s="28">
        <v>763746</v>
      </c>
    </row>
    <row r="99" spans="1:4" s="11" customFormat="1" ht="12.75">
      <c r="A99" s="7">
        <f t="shared" si="0"/>
        <v>69</v>
      </c>
      <c r="B99" s="10" t="s">
        <v>45</v>
      </c>
      <c r="C99" s="10" t="s">
        <v>9</v>
      </c>
      <c r="D99" s="28">
        <v>13920</v>
      </c>
    </row>
    <row r="100" spans="1:4" s="11" customFormat="1" ht="25.5">
      <c r="A100" s="7">
        <f t="shared" si="0"/>
        <v>70</v>
      </c>
      <c r="B100" s="10" t="s">
        <v>46</v>
      </c>
      <c r="C100" s="10" t="s">
        <v>9</v>
      </c>
      <c r="D100" s="18"/>
    </row>
    <row r="101" spans="1:4" s="5" customFormat="1" ht="24">
      <c r="A101" s="7">
        <f t="shared" si="0"/>
        <v>71</v>
      </c>
      <c r="B101" s="6" t="s">
        <v>36</v>
      </c>
      <c r="C101" s="6"/>
      <c r="D101" s="15" t="s">
        <v>58</v>
      </c>
    </row>
    <row r="102" spans="1:4" s="5" customFormat="1" ht="12.75">
      <c r="A102" s="7">
        <f t="shared" si="0"/>
        <v>72</v>
      </c>
      <c r="B102" s="6" t="s">
        <v>37</v>
      </c>
      <c r="C102" s="6"/>
      <c r="D102" s="7" t="s">
        <v>61</v>
      </c>
    </row>
    <row r="103" spans="1:4" s="5" customFormat="1" ht="12.75">
      <c r="A103" s="7">
        <f t="shared" si="0"/>
        <v>73</v>
      </c>
      <c r="B103" s="6" t="s">
        <v>38</v>
      </c>
      <c r="C103" s="6" t="s">
        <v>39</v>
      </c>
      <c r="D103" s="7">
        <v>1200</v>
      </c>
    </row>
    <row r="104" spans="1:4" s="5" customFormat="1" ht="12.75">
      <c r="A104" s="7">
        <f t="shared" si="0"/>
        <v>74</v>
      </c>
      <c r="B104" s="6" t="s">
        <v>40</v>
      </c>
      <c r="C104" s="6" t="s">
        <v>9</v>
      </c>
      <c r="D104" s="25">
        <v>931814</v>
      </c>
    </row>
    <row r="105" spans="1:4" s="5" customFormat="1" ht="12.75">
      <c r="A105" s="7">
        <f t="shared" si="0"/>
        <v>75</v>
      </c>
      <c r="B105" s="6" t="s">
        <v>41</v>
      </c>
      <c r="C105" s="6" t="s">
        <v>9</v>
      </c>
      <c r="D105" s="25">
        <v>602124</v>
      </c>
    </row>
    <row r="106" spans="1:4" s="5" customFormat="1" ht="12.75">
      <c r="A106" s="7">
        <f t="shared" si="0"/>
        <v>76</v>
      </c>
      <c r="B106" s="6" t="s">
        <v>42</v>
      </c>
      <c r="C106" s="6" t="s">
        <v>9</v>
      </c>
      <c r="D106" s="25">
        <v>329690</v>
      </c>
    </row>
    <row r="107" spans="1:4" s="11" customFormat="1" ht="12.75">
      <c r="A107" s="7">
        <f t="shared" si="0"/>
        <v>77</v>
      </c>
      <c r="B107" s="10" t="s">
        <v>43</v>
      </c>
      <c r="C107" s="10" t="s">
        <v>9</v>
      </c>
      <c r="D107" s="28">
        <v>1483758</v>
      </c>
    </row>
    <row r="108" spans="1:4" s="11" customFormat="1" ht="12.75">
      <c r="A108" s="7">
        <f t="shared" si="0"/>
        <v>78</v>
      </c>
      <c r="B108" s="10" t="s">
        <v>44</v>
      </c>
      <c r="C108" s="10" t="s">
        <v>9</v>
      </c>
      <c r="D108" s="28">
        <v>1457199</v>
      </c>
    </row>
    <row r="109" spans="1:4" s="11" customFormat="1" ht="12.75">
      <c r="A109" s="7">
        <f t="shared" si="0"/>
        <v>79</v>
      </c>
      <c r="B109" s="10" t="s">
        <v>45</v>
      </c>
      <c r="C109" s="10" t="s">
        <v>9</v>
      </c>
      <c r="D109" s="28">
        <v>26559</v>
      </c>
    </row>
    <row r="110" spans="1:4" s="11" customFormat="1" ht="25.5">
      <c r="A110" s="7">
        <f t="shared" si="0"/>
        <v>80</v>
      </c>
      <c r="B110" s="10" t="s">
        <v>46</v>
      </c>
      <c r="C110" s="10" t="s">
        <v>9</v>
      </c>
      <c r="D110" s="18"/>
    </row>
    <row r="111" spans="1:4" s="5" customFormat="1" ht="12.75">
      <c r="A111" s="7">
        <f t="shared" si="0"/>
        <v>81</v>
      </c>
      <c r="B111" s="6" t="s">
        <v>36</v>
      </c>
      <c r="C111" s="6"/>
      <c r="D111" s="17" t="s">
        <v>56</v>
      </c>
    </row>
    <row r="112" spans="1:4" s="5" customFormat="1" ht="12.75">
      <c r="A112" s="7">
        <f t="shared" si="0"/>
        <v>82</v>
      </c>
      <c r="B112" s="6" t="s">
        <v>37</v>
      </c>
      <c r="C112" s="6"/>
      <c r="D112" s="7" t="s">
        <v>60</v>
      </c>
    </row>
    <row r="113" spans="1:4" s="5" customFormat="1" ht="12.75">
      <c r="A113" s="7">
        <f t="shared" si="0"/>
        <v>83</v>
      </c>
      <c r="B113" s="6" t="s">
        <v>38</v>
      </c>
      <c r="C113" s="6" t="s">
        <v>39</v>
      </c>
      <c r="D113" s="7">
        <v>18800</v>
      </c>
    </row>
    <row r="114" spans="1:4" s="5" customFormat="1" ht="12.75">
      <c r="A114" s="7">
        <f t="shared" si="0"/>
        <v>84</v>
      </c>
      <c r="B114" s="6" t="s">
        <v>40</v>
      </c>
      <c r="C114" s="6" t="s">
        <v>9</v>
      </c>
      <c r="D114" s="25">
        <v>214773</v>
      </c>
    </row>
    <row r="115" spans="1:4" s="5" customFormat="1" ht="12.75">
      <c r="A115" s="7">
        <f t="shared" si="0"/>
        <v>85</v>
      </c>
      <c r="B115" s="6" t="s">
        <v>41</v>
      </c>
      <c r="C115" s="6" t="s">
        <v>9</v>
      </c>
      <c r="D115" s="25">
        <v>208922</v>
      </c>
    </row>
    <row r="116" spans="1:4" s="5" customFormat="1" ht="12.75">
      <c r="A116" s="7">
        <f t="shared" si="0"/>
        <v>86</v>
      </c>
      <c r="B116" s="6" t="s">
        <v>42</v>
      </c>
      <c r="C116" s="6" t="s">
        <v>9</v>
      </c>
      <c r="D116" s="25">
        <f>D114-D115</f>
        <v>5851</v>
      </c>
    </row>
    <row r="117" spans="1:4" s="11" customFormat="1" ht="12.75">
      <c r="A117" s="7">
        <f t="shared" si="0"/>
        <v>87</v>
      </c>
      <c r="B117" s="10" t="s">
        <v>43</v>
      </c>
      <c r="C117" s="10" t="s">
        <v>9</v>
      </c>
      <c r="D117" s="28">
        <v>245896</v>
      </c>
    </row>
    <row r="118" spans="1:4" s="11" customFormat="1" ht="12.75">
      <c r="A118" s="7">
        <f t="shared" si="0"/>
        <v>88</v>
      </c>
      <c r="B118" s="10" t="s">
        <v>44</v>
      </c>
      <c r="C118" s="10" t="s">
        <v>9</v>
      </c>
      <c r="D118" s="28">
        <v>233601</v>
      </c>
    </row>
    <row r="119" spans="1:4" s="11" customFormat="1" ht="12.75">
      <c r="A119" s="7">
        <f t="shared" si="0"/>
        <v>89</v>
      </c>
      <c r="B119" s="10" t="s">
        <v>45</v>
      </c>
      <c r="C119" s="10" t="s">
        <v>9</v>
      </c>
      <c r="D119" s="28">
        <v>12295</v>
      </c>
    </row>
    <row r="120" spans="1:4" s="11" customFormat="1" ht="25.5">
      <c r="A120" s="7">
        <f t="shared" si="0"/>
        <v>90</v>
      </c>
      <c r="B120" s="10" t="s">
        <v>46</v>
      </c>
      <c r="C120" s="10" t="s">
        <v>9</v>
      </c>
      <c r="D120" s="18"/>
    </row>
    <row r="121" spans="1:4" s="11" customFormat="1" ht="16.5" customHeight="1">
      <c r="A121" s="31" t="s">
        <v>47</v>
      </c>
      <c r="B121" s="32"/>
      <c r="C121" s="32"/>
      <c r="D121" s="33"/>
    </row>
    <row r="122" spans="1:4" s="11" customFormat="1" ht="12.75">
      <c r="A122" s="7">
        <v>91</v>
      </c>
      <c r="B122" s="10" t="s">
        <v>27</v>
      </c>
      <c r="C122" s="10" t="s">
        <v>28</v>
      </c>
      <c r="D122" s="28">
        <v>0</v>
      </c>
    </row>
    <row r="123" spans="1:4" s="11" customFormat="1" ht="12.75">
      <c r="A123" s="7">
        <v>92</v>
      </c>
      <c r="B123" s="10" t="s">
        <v>29</v>
      </c>
      <c r="C123" s="10" t="s">
        <v>28</v>
      </c>
      <c r="D123" s="28">
        <v>0</v>
      </c>
    </row>
    <row r="124" spans="1:4" s="11" customFormat="1" ht="12.75">
      <c r="A124" s="7">
        <v>93</v>
      </c>
      <c r="B124" s="10" t="s">
        <v>31</v>
      </c>
      <c r="C124" s="10"/>
      <c r="D124" s="28">
        <v>0</v>
      </c>
    </row>
    <row r="125" spans="1:4" s="11" customFormat="1" ht="12.75">
      <c r="A125" s="7">
        <v>94</v>
      </c>
      <c r="B125" s="10" t="s">
        <v>32</v>
      </c>
      <c r="C125" s="10" t="s">
        <v>9</v>
      </c>
      <c r="D125" s="28">
        <v>0</v>
      </c>
    </row>
    <row r="126" spans="1:4" s="11" customFormat="1" ht="21" customHeight="1">
      <c r="A126" s="31" t="s">
        <v>48</v>
      </c>
      <c r="B126" s="32"/>
      <c r="C126" s="32"/>
      <c r="D126" s="33"/>
    </row>
    <row r="127" spans="1:4" s="11" customFormat="1" ht="12.75">
      <c r="A127" s="7">
        <v>95</v>
      </c>
      <c r="B127" s="10" t="s">
        <v>49</v>
      </c>
      <c r="C127" s="10" t="s">
        <v>28</v>
      </c>
      <c r="D127" s="28">
        <v>0</v>
      </c>
    </row>
    <row r="128" spans="1:4" s="11" customFormat="1" ht="12.75">
      <c r="A128" s="7">
        <v>96</v>
      </c>
      <c r="B128" s="10" t="s">
        <v>50</v>
      </c>
      <c r="C128" s="10" t="s">
        <v>28</v>
      </c>
      <c r="D128" s="28">
        <v>0</v>
      </c>
    </row>
    <row r="129" spans="1:4" s="11" customFormat="1" ht="25.5">
      <c r="A129" s="7">
        <v>97</v>
      </c>
      <c r="B129" s="10" t="s">
        <v>51</v>
      </c>
      <c r="C129" s="10" t="s">
        <v>9</v>
      </c>
      <c r="D129" s="28">
        <v>0</v>
      </c>
    </row>
    <row r="130" spans="1:4" s="11" customFormat="1" ht="12.75">
      <c r="A130" s="12"/>
      <c r="B130" s="13"/>
      <c r="C130" s="13"/>
      <c r="D130" s="13"/>
    </row>
    <row r="131" spans="1:4" ht="15">
      <c r="A131" s="8"/>
      <c r="B131" s="9"/>
      <c r="C131" s="9"/>
      <c r="D131" s="9"/>
    </row>
    <row r="132" spans="1:4" ht="15">
      <c r="A132" s="8"/>
      <c r="B132" s="9"/>
      <c r="C132" s="9"/>
      <c r="D132" s="9"/>
    </row>
    <row r="133" spans="1:4" ht="15">
      <c r="A133" s="8"/>
      <c r="B133" s="9"/>
      <c r="C133" s="9"/>
      <c r="D133" s="9"/>
    </row>
    <row r="134" spans="1:4" ht="15">
      <c r="A134" s="8"/>
      <c r="B134" s="9"/>
      <c r="C134" s="9"/>
      <c r="D134" s="9"/>
    </row>
    <row r="135" spans="1:4" ht="15">
      <c r="A135" s="8"/>
      <c r="B135" s="9"/>
      <c r="C135" s="9"/>
      <c r="D135" s="9"/>
    </row>
    <row r="136" spans="1:4" ht="15">
      <c r="A136" s="8"/>
      <c r="B136" s="9"/>
      <c r="C136" s="9"/>
      <c r="D136" s="9"/>
    </row>
    <row r="137" spans="1:4" ht="15">
      <c r="A137" s="8"/>
      <c r="B137" s="9"/>
      <c r="C137" s="9"/>
      <c r="D137" s="9"/>
    </row>
    <row r="138" spans="1:4" ht="15">
      <c r="A138" s="8"/>
      <c r="B138" s="9"/>
      <c r="C138" s="9"/>
      <c r="D138" s="9"/>
    </row>
    <row r="139" spans="1:4" ht="15">
      <c r="A139" s="8"/>
      <c r="B139" s="9"/>
      <c r="C139" s="9"/>
      <c r="D139" s="9"/>
    </row>
    <row r="140" spans="1:4" ht="15">
      <c r="A140" s="8"/>
      <c r="B140" s="9"/>
      <c r="C140" s="9"/>
      <c r="D140" s="9"/>
    </row>
    <row r="141" spans="1:4" ht="15">
      <c r="A141" s="8"/>
      <c r="B141" s="9"/>
      <c r="C141" s="9"/>
      <c r="D141" s="9"/>
    </row>
    <row r="142" spans="1:4" ht="15">
      <c r="A142" s="8"/>
      <c r="B142" s="9"/>
      <c r="C142" s="9"/>
      <c r="D142" s="9"/>
    </row>
    <row r="143" spans="1:4" ht="15">
      <c r="A143" s="8"/>
      <c r="B143" s="9"/>
      <c r="C143" s="9"/>
      <c r="D143" s="9"/>
    </row>
    <row r="144" spans="1:4" ht="15">
      <c r="A144" s="8"/>
      <c r="B144" s="9"/>
      <c r="C144" s="9"/>
      <c r="D144" s="9"/>
    </row>
    <row r="145" spans="1:4" ht="15">
      <c r="A145" s="8"/>
      <c r="B145" s="9"/>
      <c r="C145" s="9"/>
      <c r="D145" s="9"/>
    </row>
    <row r="146" spans="1:4" ht="15">
      <c r="A146" s="8"/>
      <c r="B146" s="9"/>
      <c r="C146" s="9"/>
      <c r="D146" s="9"/>
    </row>
    <row r="147" spans="1:4" ht="15">
      <c r="A147" s="8"/>
      <c r="B147" s="9"/>
      <c r="C147" s="9"/>
      <c r="D147" s="9"/>
    </row>
    <row r="148" spans="1:4" ht="15">
      <c r="A148" s="8"/>
      <c r="B148" s="9"/>
      <c r="C148" s="9"/>
      <c r="D148" s="9"/>
    </row>
    <row r="149" spans="1:4" ht="15">
      <c r="A149" s="8"/>
      <c r="B149" s="9"/>
      <c r="C149" s="9"/>
      <c r="D149" s="9"/>
    </row>
    <row r="150" spans="1:4" ht="15">
      <c r="A150" s="8"/>
      <c r="B150" s="9"/>
      <c r="C150" s="9"/>
      <c r="D150" s="9"/>
    </row>
    <row r="151" spans="1:4" ht="15">
      <c r="A151" s="8"/>
      <c r="B151" s="9"/>
      <c r="C151" s="9"/>
      <c r="D151" s="9"/>
    </row>
    <row r="152" spans="1:4" ht="15">
      <c r="A152" s="8"/>
      <c r="B152" s="9"/>
      <c r="C152" s="9"/>
      <c r="D152" s="9"/>
    </row>
    <row r="153" spans="1:4" ht="15">
      <c r="A153" s="8"/>
      <c r="B153" s="9"/>
      <c r="C153" s="9"/>
      <c r="D153" s="9"/>
    </row>
    <row r="154" spans="1:4" ht="15">
      <c r="A154" s="8"/>
      <c r="B154" s="9"/>
      <c r="C154" s="9"/>
      <c r="D154" s="9"/>
    </row>
    <row r="155" spans="1:4" ht="15">
      <c r="A155" s="8"/>
      <c r="B155" s="9"/>
      <c r="C155" s="9"/>
      <c r="D155" s="9"/>
    </row>
    <row r="156" spans="1:4" ht="15">
      <c r="A156" s="8"/>
      <c r="B156" s="9"/>
      <c r="C156" s="9"/>
      <c r="D156" s="9"/>
    </row>
    <row r="157" spans="1:4" ht="15">
      <c r="A157" s="8"/>
      <c r="B157" s="9"/>
      <c r="C157" s="9"/>
      <c r="D157" s="9"/>
    </row>
  </sheetData>
  <sheetProtection/>
  <mergeCells count="8">
    <mergeCell ref="A121:D121"/>
    <mergeCell ref="A126:D126"/>
    <mergeCell ref="A1:D1"/>
    <mergeCell ref="A7:D7"/>
    <mergeCell ref="A25:D25"/>
    <mergeCell ref="A58:D58"/>
    <mergeCell ref="A63:D63"/>
    <mergeCell ref="A70:D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6.28125" style="4" customWidth="1"/>
    <col min="2" max="2" width="54.28125" style="1" customWidth="1"/>
    <col min="3" max="3" width="9.140625" style="1" customWidth="1"/>
    <col min="4" max="4" width="17.00390625" style="1" customWidth="1"/>
    <col min="5" max="16384" width="9.140625" style="1" customWidth="1"/>
  </cols>
  <sheetData>
    <row r="1" spans="1:4" ht="36" customHeight="1">
      <c r="A1" s="34" t="s">
        <v>94</v>
      </c>
      <c r="B1" s="34"/>
      <c r="C1" s="34"/>
      <c r="D1" s="34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5" customFormat="1" ht="12.75">
      <c r="A4" s="7">
        <v>1</v>
      </c>
      <c r="B4" s="6" t="s">
        <v>4</v>
      </c>
      <c r="C4" s="7" t="s">
        <v>57</v>
      </c>
      <c r="D4" s="14">
        <v>42460</v>
      </c>
    </row>
    <row r="5" spans="1:4" s="5" customFormat="1" ht="12.75">
      <c r="A5" s="7">
        <v>2</v>
      </c>
      <c r="B5" s="6" t="s">
        <v>5</v>
      </c>
      <c r="C5" s="7" t="s">
        <v>57</v>
      </c>
      <c r="D5" s="14">
        <v>42005</v>
      </c>
    </row>
    <row r="6" spans="1:4" s="5" customFormat="1" ht="12.75">
      <c r="A6" s="7">
        <v>3</v>
      </c>
      <c r="B6" s="6" t="s">
        <v>6</v>
      </c>
      <c r="C6" s="7" t="s">
        <v>57</v>
      </c>
      <c r="D6" s="14">
        <v>42369</v>
      </c>
    </row>
    <row r="7" spans="1:4" s="5" customFormat="1" ht="27.75" customHeight="1">
      <c r="A7" s="31" t="s">
        <v>7</v>
      </c>
      <c r="B7" s="32"/>
      <c r="C7" s="32"/>
      <c r="D7" s="33"/>
    </row>
    <row r="8" spans="1:4" s="5" customFormat="1" ht="12.75">
      <c r="A8" s="7">
        <v>4</v>
      </c>
      <c r="B8" s="6" t="s">
        <v>8</v>
      </c>
      <c r="C8" s="6" t="s">
        <v>9</v>
      </c>
      <c r="D8" s="25">
        <f>D10-D9</f>
        <v>75390.5</v>
      </c>
    </row>
    <row r="9" spans="1:4" s="5" customFormat="1" ht="12.75">
      <c r="A9" s="7">
        <v>5</v>
      </c>
      <c r="B9" s="6" t="s">
        <v>10</v>
      </c>
      <c r="C9" s="6" t="s">
        <v>9</v>
      </c>
      <c r="D9" s="25">
        <f>247.35+5972.17+61.38+390.69+1751.61</f>
        <v>8423.2</v>
      </c>
    </row>
    <row r="10" spans="1:4" s="5" customFormat="1" ht="12.75">
      <c r="A10" s="7">
        <v>6</v>
      </c>
      <c r="B10" s="6" t="s">
        <v>11</v>
      </c>
      <c r="C10" s="6" t="s">
        <v>9</v>
      </c>
      <c r="D10" s="25">
        <f>3029.23+58299.65+598.13+989.21+3801.45+17096.03</f>
        <v>83813.7</v>
      </c>
    </row>
    <row r="11" spans="1:4" s="5" customFormat="1" ht="25.5">
      <c r="A11" s="7">
        <v>7</v>
      </c>
      <c r="B11" s="6" t="s">
        <v>12</v>
      </c>
      <c r="C11" s="6"/>
      <c r="D11" s="25">
        <v>988236</v>
      </c>
    </row>
    <row r="12" spans="1:4" s="5" customFormat="1" ht="12.75">
      <c r="A12" s="7">
        <v>8</v>
      </c>
      <c r="B12" s="6" t="s">
        <v>13</v>
      </c>
      <c r="C12" s="6" t="s">
        <v>9</v>
      </c>
      <c r="D12" s="25">
        <f>D11-D14</f>
        <v>768363</v>
      </c>
    </row>
    <row r="13" spans="1:4" s="5" customFormat="1" ht="12.75">
      <c r="A13" s="7">
        <v>9</v>
      </c>
      <c r="B13" s="6" t="s">
        <v>14</v>
      </c>
      <c r="C13" s="6" t="s">
        <v>9</v>
      </c>
      <c r="D13" s="25"/>
    </row>
    <row r="14" spans="1:4" s="5" customFormat="1" ht="12.75">
      <c r="A14" s="7">
        <v>10</v>
      </c>
      <c r="B14" s="6" t="s">
        <v>15</v>
      </c>
      <c r="C14" s="6" t="s">
        <v>9</v>
      </c>
      <c r="D14" s="25">
        <v>219873</v>
      </c>
    </row>
    <row r="15" spans="1:4" s="5" customFormat="1" ht="12.75">
      <c r="A15" s="7">
        <v>11</v>
      </c>
      <c r="B15" s="6" t="s">
        <v>16</v>
      </c>
      <c r="C15" s="6" t="s">
        <v>9</v>
      </c>
      <c r="D15" s="25">
        <f>SUM(D16:D20)</f>
        <v>999026.44</v>
      </c>
    </row>
    <row r="16" spans="1:4" s="5" customFormat="1" ht="12.75">
      <c r="A16" s="7">
        <v>12</v>
      </c>
      <c r="B16" s="6" t="s">
        <v>17</v>
      </c>
      <c r="C16" s="6" t="s">
        <v>9</v>
      </c>
      <c r="D16" s="25">
        <f>166.44+1.61+35860.28+10.4+49.71+3.92+673467.98+6733.4+13977.88+43000.38+198464.94+8180.5</f>
        <v>979917.44</v>
      </c>
    </row>
    <row r="17" spans="1:4" s="5" customFormat="1" ht="12.75">
      <c r="A17" s="7">
        <v>13</v>
      </c>
      <c r="B17" s="6" t="s">
        <v>18</v>
      </c>
      <c r="C17" s="6" t="s">
        <v>9</v>
      </c>
      <c r="D17" s="25"/>
    </row>
    <row r="18" spans="1:4" s="5" customFormat="1" ht="12.75">
      <c r="A18" s="7">
        <v>14</v>
      </c>
      <c r="B18" s="6" t="s">
        <v>19</v>
      </c>
      <c r="C18" s="6" t="s">
        <v>9</v>
      </c>
      <c r="D18" s="25"/>
    </row>
    <row r="19" spans="1:4" s="5" customFormat="1" ht="12.75">
      <c r="A19" s="7">
        <v>15</v>
      </c>
      <c r="B19" s="6" t="s">
        <v>20</v>
      </c>
      <c r="C19" s="6" t="s">
        <v>9</v>
      </c>
      <c r="D19" s="25">
        <v>19109</v>
      </c>
    </row>
    <row r="20" spans="1:4" s="5" customFormat="1" ht="12.75">
      <c r="A20" s="7">
        <v>16</v>
      </c>
      <c r="B20" s="6" t="s">
        <v>21</v>
      </c>
      <c r="C20" s="6" t="s">
        <v>9</v>
      </c>
      <c r="D20" s="25"/>
    </row>
    <row r="21" spans="1:4" s="5" customFormat="1" ht="12.75">
      <c r="A21" s="7">
        <v>17</v>
      </c>
      <c r="B21" s="6" t="s">
        <v>22</v>
      </c>
      <c r="C21" s="6" t="s">
        <v>9</v>
      </c>
      <c r="D21" s="25">
        <f>D8+D15</f>
        <v>1074416.94</v>
      </c>
    </row>
    <row r="22" spans="1:4" s="5" customFormat="1" ht="12.75">
      <c r="A22" s="7">
        <v>18</v>
      </c>
      <c r="B22" s="6" t="s">
        <v>23</v>
      </c>
      <c r="C22" s="6" t="s">
        <v>9</v>
      </c>
      <c r="D22" s="25">
        <f>D24-D23</f>
        <v>97747.54</v>
      </c>
    </row>
    <row r="23" spans="1:4" s="5" customFormat="1" ht="12.75">
      <c r="A23" s="7">
        <v>19</v>
      </c>
      <c r="B23" s="6" t="s">
        <v>10</v>
      </c>
      <c r="C23" s="6" t="s">
        <v>9</v>
      </c>
      <c r="D23" s="26">
        <f>166.54+1.61+0.01+412.82+10.41+49.74+3.92+4009.04+13.54+28.26+87.21+416.6+32.93</f>
        <v>5232.630000000001</v>
      </c>
    </row>
    <row r="24" spans="1:4" s="5" customFormat="1" ht="12.75">
      <c r="A24" s="7">
        <v>20</v>
      </c>
      <c r="B24" s="6" t="s">
        <v>11</v>
      </c>
      <c r="C24" s="6" t="s">
        <v>9</v>
      </c>
      <c r="D24" s="26">
        <f>0.1+5014.42+0.01+0.03+69325.79+687.61+1077.91+4418.31+20951.5+1504.49</f>
        <v>102980.17</v>
      </c>
    </row>
    <row r="25" spans="1:4" s="5" customFormat="1" ht="26.25" customHeight="1">
      <c r="A25" s="31" t="s">
        <v>24</v>
      </c>
      <c r="B25" s="32"/>
      <c r="C25" s="32"/>
      <c r="D25" s="33"/>
    </row>
    <row r="26" spans="1:5" s="5" customFormat="1" ht="27.75" customHeight="1">
      <c r="A26" s="7">
        <v>21</v>
      </c>
      <c r="B26" s="6" t="s">
        <v>62</v>
      </c>
      <c r="C26" s="6" t="s">
        <v>9</v>
      </c>
      <c r="D26" s="25">
        <v>79753</v>
      </c>
      <c r="E26" s="29"/>
    </row>
    <row r="27" spans="1:4" s="5" customFormat="1" ht="19.5" customHeight="1">
      <c r="A27" s="7"/>
      <c r="B27" s="6" t="s">
        <v>63</v>
      </c>
      <c r="C27" s="6" t="s">
        <v>65</v>
      </c>
      <c r="D27" s="7">
        <v>1.62</v>
      </c>
    </row>
    <row r="28" spans="1:4" s="5" customFormat="1" ht="14.25" customHeight="1">
      <c r="A28" s="7"/>
      <c r="B28" s="6" t="s">
        <v>25</v>
      </c>
      <c r="C28" s="6"/>
      <c r="D28" s="7" t="s">
        <v>64</v>
      </c>
    </row>
    <row r="29" spans="1:4" s="5" customFormat="1" ht="26.25" customHeight="1">
      <c r="A29" s="7">
        <v>22</v>
      </c>
      <c r="B29" s="6" t="s">
        <v>66</v>
      </c>
      <c r="C29" s="6" t="s">
        <v>9</v>
      </c>
      <c r="D29" s="25">
        <v>203655</v>
      </c>
    </row>
    <row r="30" spans="1:4" s="5" customFormat="1" ht="14.25" customHeight="1">
      <c r="A30" s="7"/>
      <c r="B30" s="23" t="s">
        <v>67</v>
      </c>
      <c r="C30" s="6" t="s">
        <v>65</v>
      </c>
      <c r="D30" s="24">
        <v>4.15</v>
      </c>
    </row>
    <row r="31" spans="1:4" s="5" customFormat="1" ht="14.25" customHeight="1">
      <c r="A31" s="22"/>
      <c r="B31" s="6" t="s">
        <v>25</v>
      </c>
      <c r="C31" s="6"/>
      <c r="D31" s="7" t="s">
        <v>68</v>
      </c>
    </row>
    <row r="32" spans="1:4" s="5" customFormat="1" ht="26.25" customHeight="1">
      <c r="A32" s="7">
        <v>23</v>
      </c>
      <c r="B32" s="6" t="s">
        <v>69</v>
      </c>
      <c r="C32" s="6" t="s">
        <v>9</v>
      </c>
      <c r="D32" s="25">
        <v>6871</v>
      </c>
    </row>
    <row r="33" spans="1:4" s="5" customFormat="1" ht="14.25" customHeight="1">
      <c r="A33" s="7"/>
      <c r="B33" s="23" t="s">
        <v>70</v>
      </c>
      <c r="C33" s="6" t="s">
        <v>65</v>
      </c>
      <c r="D33" s="24">
        <v>0.14</v>
      </c>
    </row>
    <row r="34" spans="1:4" s="5" customFormat="1" ht="14.25" customHeight="1">
      <c r="A34" s="22"/>
      <c r="B34" s="6" t="s">
        <v>25</v>
      </c>
      <c r="C34" s="6"/>
      <c r="D34" s="7" t="s">
        <v>71</v>
      </c>
    </row>
    <row r="35" spans="1:4" s="5" customFormat="1" ht="40.5" customHeight="1">
      <c r="A35" s="7">
        <v>24</v>
      </c>
      <c r="B35" s="6" t="s">
        <v>92</v>
      </c>
      <c r="C35" s="6" t="s">
        <v>9</v>
      </c>
      <c r="D35" s="25">
        <v>113372</v>
      </c>
    </row>
    <row r="36" spans="1:4" s="5" customFormat="1" ht="14.25" customHeight="1">
      <c r="A36" s="7"/>
      <c r="B36" s="23" t="s">
        <v>72</v>
      </c>
      <c r="C36" s="6" t="s">
        <v>65</v>
      </c>
      <c r="D36" s="24">
        <v>2.11</v>
      </c>
    </row>
    <row r="37" spans="1:4" s="5" customFormat="1" ht="14.25" customHeight="1">
      <c r="A37" s="22"/>
      <c r="B37" s="6" t="s">
        <v>25</v>
      </c>
      <c r="C37" s="6"/>
      <c r="D37" s="7" t="s">
        <v>73</v>
      </c>
    </row>
    <row r="38" spans="1:4" s="5" customFormat="1" ht="14.25" customHeight="1">
      <c r="A38" s="7"/>
      <c r="B38" s="23" t="s">
        <v>74</v>
      </c>
      <c r="C38" s="6" t="s">
        <v>65</v>
      </c>
      <c r="D38" s="24">
        <v>0.2</v>
      </c>
    </row>
    <row r="39" spans="1:4" s="5" customFormat="1" ht="14.25" customHeight="1">
      <c r="A39" s="22"/>
      <c r="B39" s="6" t="s">
        <v>25</v>
      </c>
      <c r="C39" s="6"/>
      <c r="D39" s="7" t="s">
        <v>73</v>
      </c>
    </row>
    <row r="40" spans="1:4" s="5" customFormat="1" ht="25.5" customHeight="1">
      <c r="A40" s="7">
        <v>25</v>
      </c>
      <c r="B40" s="6" t="s">
        <v>91</v>
      </c>
      <c r="C40" s="6" t="s">
        <v>9</v>
      </c>
      <c r="D40" s="25">
        <v>74734</v>
      </c>
    </row>
    <row r="41" spans="1:4" s="5" customFormat="1" ht="28.5" customHeight="1">
      <c r="A41" s="7"/>
      <c r="B41" s="23" t="s">
        <v>97</v>
      </c>
      <c r="C41" s="6" t="s">
        <v>65</v>
      </c>
      <c r="D41" s="24">
        <v>1.52</v>
      </c>
    </row>
    <row r="42" spans="1:4" s="5" customFormat="1" ht="14.25" customHeight="1">
      <c r="A42" s="22"/>
      <c r="B42" s="6" t="s">
        <v>25</v>
      </c>
      <c r="C42" s="6"/>
      <c r="D42" s="7" t="s">
        <v>73</v>
      </c>
    </row>
    <row r="43" spans="1:4" s="5" customFormat="1" ht="54" customHeight="1">
      <c r="A43" s="7">
        <v>26</v>
      </c>
      <c r="B43" s="6" t="s">
        <v>77</v>
      </c>
      <c r="C43" s="6" t="s">
        <v>9</v>
      </c>
      <c r="D43" s="25">
        <v>84906</v>
      </c>
    </row>
    <row r="44" spans="1:4" s="5" customFormat="1" ht="14.25" customHeight="1">
      <c r="A44" s="7"/>
      <c r="B44" s="23" t="s">
        <v>78</v>
      </c>
      <c r="C44" s="6" t="s">
        <v>65</v>
      </c>
      <c r="D44" s="24">
        <v>1.73</v>
      </c>
    </row>
    <row r="45" spans="1:4" s="5" customFormat="1" ht="14.25" customHeight="1">
      <c r="A45" s="22"/>
      <c r="B45" s="6" t="s">
        <v>25</v>
      </c>
      <c r="C45" s="6"/>
      <c r="D45" s="7" t="s">
        <v>68</v>
      </c>
    </row>
    <row r="46" spans="1:4" s="5" customFormat="1" ht="16.5" customHeight="1">
      <c r="A46" s="7">
        <v>27</v>
      </c>
      <c r="B46" s="6" t="s">
        <v>79</v>
      </c>
      <c r="C46" s="6" t="s">
        <v>9</v>
      </c>
      <c r="D46" s="25">
        <v>43921</v>
      </c>
    </row>
    <row r="47" spans="1:4" s="5" customFormat="1" ht="14.25" customHeight="1">
      <c r="A47" s="7"/>
      <c r="B47" s="23" t="s">
        <v>80</v>
      </c>
      <c r="C47" s="6" t="s">
        <v>65</v>
      </c>
      <c r="D47" s="24">
        <v>0.89</v>
      </c>
    </row>
    <row r="48" spans="1:4" s="5" customFormat="1" ht="14.25" customHeight="1">
      <c r="A48" s="22"/>
      <c r="B48" s="6" t="s">
        <v>25</v>
      </c>
      <c r="C48" s="6"/>
      <c r="D48" s="7" t="s">
        <v>81</v>
      </c>
    </row>
    <row r="49" spans="1:4" s="5" customFormat="1" ht="29.25" customHeight="1">
      <c r="A49" s="7">
        <v>28</v>
      </c>
      <c r="B49" s="6" t="s">
        <v>82</v>
      </c>
      <c r="C49" s="6" t="s">
        <v>9</v>
      </c>
      <c r="D49" s="25">
        <v>143065</v>
      </c>
    </row>
    <row r="50" spans="1:4" s="5" customFormat="1" ht="14.25" customHeight="1">
      <c r="A50" s="7"/>
      <c r="B50" s="23" t="s">
        <v>83</v>
      </c>
      <c r="C50" s="6" t="s">
        <v>65</v>
      </c>
      <c r="D50" s="24">
        <v>2.92</v>
      </c>
    </row>
    <row r="51" spans="1:4" s="5" customFormat="1" ht="14.25" customHeight="1">
      <c r="A51" s="22"/>
      <c r="B51" s="6" t="s">
        <v>25</v>
      </c>
      <c r="C51" s="6"/>
      <c r="D51" s="7" t="s">
        <v>68</v>
      </c>
    </row>
    <row r="52" spans="1:4" s="5" customFormat="1" ht="18.75" customHeight="1">
      <c r="A52" s="7">
        <v>29</v>
      </c>
      <c r="B52" s="6" t="s">
        <v>84</v>
      </c>
      <c r="C52" s="6" t="s">
        <v>9</v>
      </c>
      <c r="D52" s="25">
        <v>219873</v>
      </c>
    </row>
    <row r="53" spans="1:4" s="5" customFormat="1" ht="28.5" customHeight="1">
      <c r="A53" s="7"/>
      <c r="B53" s="23" t="s">
        <v>85</v>
      </c>
      <c r="C53" s="6" t="s">
        <v>65</v>
      </c>
      <c r="D53" s="24">
        <v>4.48</v>
      </c>
    </row>
    <row r="54" spans="1:4" s="5" customFormat="1" ht="14.25" customHeight="1">
      <c r="A54" s="22"/>
      <c r="B54" s="6" t="s">
        <v>25</v>
      </c>
      <c r="C54" s="6"/>
      <c r="D54" s="7" t="s">
        <v>73</v>
      </c>
    </row>
    <row r="55" spans="1:4" s="5" customFormat="1" ht="28.5" customHeight="1">
      <c r="A55" s="7">
        <v>30</v>
      </c>
      <c r="B55" s="6" t="s">
        <v>86</v>
      </c>
      <c r="C55" s="6" t="s">
        <v>9</v>
      </c>
      <c r="D55" s="25">
        <v>18086</v>
      </c>
    </row>
    <row r="56" spans="1:4" s="5" customFormat="1" ht="26.25" customHeight="1">
      <c r="A56" s="7"/>
      <c r="B56" s="23" t="s">
        <v>87</v>
      </c>
      <c r="C56" s="6" t="s">
        <v>65</v>
      </c>
      <c r="D56" s="24">
        <v>0.37</v>
      </c>
    </row>
    <row r="57" spans="1:4" s="5" customFormat="1" ht="27.75" customHeight="1">
      <c r="A57" s="22"/>
      <c r="B57" s="6" t="s">
        <v>25</v>
      </c>
      <c r="C57" s="6"/>
      <c r="D57" s="7" t="s">
        <v>88</v>
      </c>
    </row>
    <row r="58" spans="1:4" s="5" customFormat="1" ht="16.5" customHeight="1">
      <c r="A58" s="31" t="s">
        <v>26</v>
      </c>
      <c r="B58" s="32"/>
      <c r="C58" s="32"/>
      <c r="D58" s="33"/>
    </row>
    <row r="59" spans="1:4" s="5" customFormat="1" ht="14.25" customHeight="1">
      <c r="A59" s="7">
        <v>31</v>
      </c>
      <c r="B59" s="6" t="s">
        <v>27</v>
      </c>
      <c r="C59" s="6" t="s">
        <v>28</v>
      </c>
      <c r="D59" s="7">
        <v>0</v>
      </c>
    </row>
    <row r="60" spans="1:4" s="5" customFormat="1" ht="14.25" customHeight="1">
      <c r="A60" s="7">
        <f>A59+1</f>
        <v>32</v>
      </c>
      <c r="B60" s="6" t="s">
        <v>29</v>
      </c>
      <c r="C60" s="6" t="s">
        <v>30</v>
      </c>
      <c r="D60" s="7">
        <v>0</v>
      </c>
    </row>
    <row r="61" spans="1:4" s="5" customFormat="1" ht="14.25" customHeight="1">
      <c r="A61" s="7">
        <f>A60+1</f>
        <v>33</v>
      </c>
      <c r="B61" s="6" t="s">
        <v>31</v>
      </c>
      <c r="C61" s="6" t="s">
        <v>28</v>
      </c>
      <c r="D61" s="7">
        <v>0</v>
      </c>
    </row>
    <row r="62" spans="1:4" s="5" customFormat="1" ht="14.25" customHeight="1">
      <c r="A62" s="7">
        <f>A61+1</f>
        <v>34</v>
      </c>
      <c r="B62" s="6" t="s">
        <v>32</v>
      </c>
      <c r="C62" s="6" t="s">
        <v>9</v>
      </c>
      <c r="D62" s="7">
        <v>0</v>
      </c>
    </row>
    <row r="63" spans="1:4" s="5" customFormat="1" ht="17.25" customHeight="1">
      <c r="A63" s="31" t="s">
        <v>33</v>
      </c>
      <c r="B63" s="32"/>
      <c r="C63" s="32"/>
      <c r="D63" s="33"/>
    </row>
    <row r="64" spans="1:4" s="5" customFormat="1" ht="25.5">
      <c r="A64" s="7">
        <f>A62+1</f>
        <v>35</v>
      </c>
      <c r="B64" s="6" t="s">
        <v>34</v>
      </c>
      <c r="C64" s="6" t="s">
        <v>9</v>
      </c>
      <c r="D64" s="25">
        <f>D66-D65</f>
        <v>-100235.26999999999</v>
      </c>
    </row>
    <row r="65" spans="1:4" s="5" customFormat="1" ht="15" customHeight="1">
      <c r="A65" s="7">
        <f>A64+1</f>
        <v>36</v>
      </c>
      <c r="B65" s="6" t="s">
        <v>10</v>
      </c>
      <c r="C65" s="6" t="s">
        <v>9</v>
      </c>
      <c r="D65" s="25">
        <f>212076.24+159.71+93.22+559.41+629.09</f>
        <v>213517.66999999998</v>
      </c>
    </row>
    <row r="66" spans="1:4" s="5" customFormat="1" ht="15" customHeight="1">
      <c r="A66" s="7">
        <f>A65+1</f>
        <v>37</v>
      </c>
      <c r="B66" s="6" t="s">
        <v>11</v>
      </c>
      <c r="C66" s="6" t="s">
        <v>9</v>
      </c>
      <c r="D66" s="25">
        <f>34474.28+16977.89+13133.17+12499.18+36197.88</f>
        <v>113282.4</v>
      </c>
    </row>
    <row r="67" spans="1:4" s="5" customFormat="1" ht="25.5">
      <c r="A67" s="7">
        <f>A66+1</f>
        <v>38</v>
      </c>
      <c r="B67" s="6" t="s">
        <v>35</v>
      </c>
      <c r="C67" s="6" t="s">
        <v>9</v>
      </c>
      <c r="D67" s="25">
        <f>D69-D68</f>
        <v>148736.72999999998</v>
      </c>
    </row>
    <row r="68" spans="1:4" s="5" customFormat="1" ht="13.5" customHeight="1">
      <c r="A68" s="7">
        <f>A67+1</f>
        <v>39</v>
      </c>
      <c r="B68" s="6" t="s">
        <v>10</v>
      </c>
      <c r="C68" s="6" t="s">
        <v>9</v>
      </c>
      <c r="D68" s="25">
        <f>1884.94+715.53+471.84+71.49+507.17</f>
        <v>3650.9700000000003</v>
      </c>
    </row>
    <row r="69" spans="1:5" s="5" customFormat="1" ht="13.5" customHeight="1">
      <c r="A69" s="7">
        <f>A68+1</f>
        <v>40</v>
      </c>
      <c r="B69" s="6" t="s">
        <v>11</v>
      </c>
      <c r="C69" s="6" t="s">
        <v>9</v>
      </c>
      <c r="D69" s="25">
        <f>49140.44+21622.45+16296.59+14730.41+51342.63-744.82</f>
        <v>152387.69999999998</v>
      </c>
      <c r="E69" s="5">
        <f>D64+D74+D84+D94+D104+D114-D115-D105-D95-D85-D75</f>
        <v>148736.72999999998</v>
      </c>
    </row>
    <row r="70" spans="1:4" s="5" customFormat="1" ht="18" customHeight="1">
      <c r="A70" s="31" t="s">
        <v>52</v>
      </c>
      <c r="B70" s="32"/>
      <c r="C70" s="32"/>
      <c r="D70" s="33"/>
    </row>
    <row r="71" spans="1:4" s="5" customFormat="1" ht="12.75">
      <c r="A71" s="7">
        <f>A69+1</f>
        <v>41</v>
      </c>
      <c r="B71" s="6" t="s">
        <v>36</v>
      </c>
      <c r="C71" s="6"/>
      <c r="D71" s="15" t="s">
        <v>53</v>
      </c>
    </row>
    <row r="72" spans="1:4" s="5" customFormat="1" ht="12.75">
      <c r="A72" s="7">
        <f>A71+1</f>
        <v>42</v>
      </c>
      <c r="B72" s="6" t="s">
        <v>37</v>
      </c>
      <c r="C72" s="6"/>
      <c r="D72" s="7" t="s">
        <v>59</v>
      </c>
    </row>
    <row r="73" spans="1:4" s="5" customFormat="1" ht="12.75">
      <c r="A73" s="7">
        <f aca="true" t="shared" si="0" ref="A73:A120">A72+1</f>
        <v>43</v>
      </c>
      <c r="B73" s="6" t="s">
        <v>38</v>
      </c>
      <c r="C73" s="6" t="s">
        <v>39</v>
      </c>
      <c r="D73" s="7">
        <v>204020</v>
      </c>
    </row>
    <row r="74" spans="1:4" s="5" customFormat="1" ht="12.75">
      <c r="A74" s="7">
        <f t="shared" si="0"/>
        <v>44</v>
      </c>
      <c r="B74" s="6" t="s">
        <v>40</v>
      </c>
      <c r="C74" s="6" t="s">
        <v>9</v>
      </c>
      <c r="D74" s="25">
        <v>406156</v>
      </c>
    </row>
    <row r="75" spans="1:4" s="5" customFormat="1" ht="12.75">
      <c r="A75" s="7">
        <f t="shared" si="0"/>
        <v>45</v>
      </c>
      <c r="B75" s="6" t="s">
        <v>41</v>
      </c>
      <c r="C75" s="6" t="s">
        <v>9</v>
      </c>
      <c r="D75" s="25">
        <v>389856</v>
      </c>
    </row>
    <row r="76" spans="1:4" s="5" customFormat="1" ht="12.75">
      <c r="A76" s="7">
        <f t="shared" si="0"/>
        <v>46</v>
      </c>
      <c r="B76" s="6" t="s">
        <v>42</v>
      </c>
      <c r="C76" s="6" t="s">
        <v>9</v>
      </c>
      <c r="D76" s="25">
        <f>D74-D75</f>
        <v>16300</v>
      </c>
    </row>
    <row r="77" spans="1:4" s="11" customFormat="1" ht="12.75">
      <c r="A77" s="7">
        <f t="shared" si="0"/>
        <v>47</v>
      </c>
      <c r="B77" s="10" t="s">
        <v>43</v>
      </c>
      <c r="C77" s="10" t="s">
        <v>9</v>
      </c>
      <c r="D77" s="28">
        <v>405139</v>
      </c>
    </row>
    <row r="78" spans="1:4" s="11" customFormat="1" ht="12.75">
      <c r="A78" s="7">
        <f t="shared" si="0"/>
        <v>48</v>
      </c>
      <c r="B78" s="10" t="s">
        <v>44</v>
      </c>
      <c r="C78" s="10" t="s">
        <v>9</v>
      </c>
      <c r="D78" s="28">
        <v>399150</v>
      </c>
    </row>
    <row r="79" spans="1:4" s="11" customFormat="1" ht="12.75">
      <c r="A79" s="7">
        <f t="shared" si="0"/>
        <v>49</v>
      </c>
      <c r="B79" s="10" t="s">
        <v>45</v>
      </c>
      <c r="C79" s="10" t="s">
        <v>9</v>
      </c>
      <c r="D79" s="28">
        <v>5990</v>
      </c>
    </row>
    <row r="80" spans="1:4" s="11" customFormat="1" ht="25.5">
      <c r="A80" s="7">
        <f t="shared" si="0"/>
        <v>50</v>
      </c>
      <c r="B80" s="10" t="s">
        <v>46</v>
      </c>
      <c r="C80" s="10" t="s">
        <v>9</v>
      </c>
      <c r="D80" s="18"/>
    </row>
    <row r="81" spans="1:4" s="5" customFormat="1" ht="24">
      <c r="A81" s="7">
        <f t="shared" si="0"/>
        <v>51</v>
      </c>
      <c r="B81" s="6" t="s">
        <v>36</v>
      </c>
      <c r="C81" s="6"/>
      <c r="D81" s="15" t="s">
        <v>54</v>
      </c>
    </row>
    <row r="82" spans="1:4" s="5" customFormat="1" ht="12.75">
      <c r="A82" s="7">
        <f t="shared" si="0"/>
        <v>52</v>
      </c>
      <c r="B82" s="6" t="s">
        <v>37</v>
      </c>
      <c r="C82" s="6"/>
      <c r="D82" s="7" t="s">
        <v>60</v>
      </c>
    </row>
    <row r="83" spans="1:4" s="5" customFormat="1" ht="12.75">
      <c r="A83" s="7">
        <f t="shared" si="0"/>
        <v>53</v>
      </c>
      <c r="B83" s="6" t="s">
        <v>38</v>
      </c>
      <c r="C83" s="6" t="s">
        <v>39</v>
      </c>
      <c r="D83" s="7">
        <v>6905</v>
      </c>
    </row>
    <row r="84" spans="1:4" s="5" customFormat="1" ht="12.75">
      <c r="A84" s="7">
        <f t="shared" si="0"/>
        <v>54</v>
      </c>
      <c r="B84" s="6" t="s">
        <v>40</v>
      </c>
      <c r="C84" s="6" t="s">
        <v>9</v>
      </c>
      <c r="D84" s="25">
        <v>198576</v>
      </c>
    </row>
    <row r="85" spans="1:4" s="5" customFormat="1" ht="12.75">
      <c r="A85" s="7">
        <f t="shared" si="0"/>
        <v>55</v>
      </c>
      <c r="B85" s="6" t="s">
        <v>41</v>
      </c>
      <c r="C85" s="6" t="s">
        <v>9</v>
      </c>
      <c r="D85" s="25">
        <v>193946</v>
      </c>
    </row>
    <row r="86" spans="1:4" s="5" customFormat="1" ht="12.75">
      <c r="A86" s="7">
        <f t="shared" si="0"/>
        <v>56</v>
      </c>
      <c r="B86" s="6" t="s">
        <v>42</v>
      </c>
      <c r="C86" s="6" t="s">
        <v>9</v>
      </c>
      <c r="D86" s="25">
        <f>D84-D85</f>
        <v>4630</v>
      </c>
    </row>
    <row r="87" spans="1:4" s="11" customFormat="1" ht="12.75">
      <c r="A87" s="7">
        <f t="shared" si="0"/>
        <v>57</v>
      </c>
      <c r="B87" s="10" t="s">
        <v>43</v>
      </c>
      <c r="C87" s="10" t="s">
        <v>9</v>
      </c>
      <c r="D87" s="28">
        <v>188399</v>
      </c>
    </row>
    <row r="88" spans="1:4" s="11" customFormat="1" ht="12.75">
      <c r="A88" s="7">
        <f t="shared" si="0"/>
        <v>58</v>
      </c>
      <c r="B88" s="10" t="s">
        <v>44</v>
      </c>
      <c r="C88" s="10" t="s">
        <v>9</v>
      </c>
      <c r="D88" s="28">
        <v>178979</v>
      </c>
    </row>
    <row r="89" spans="1:4" s="11" customFormat="1" ht="12.75">
      <c r="A89" s="7">
        <f t="shared" si="0"/>
        <v>59</v>
      </c>
      <c r="B89" s="10" t="s">
        <v>45</v>
      </c>
      <c r="C89" s="10" t="s">
        <v>9</v>
      </c>
      <c r="D89" s="28">
        <v>9420</v>
      </c>
    </row>
    <row r="90" spans="1:4" s="11" customFormat="1" ht="25.5">
      <c r="A90" s="7">
        <f t="shared" si="0"/>
        <v>60</v>
      </c>
      <c r="B90" s="10" t="s">
        <v>46</v>
      </c>
      <c r="C90" s="10" t="s">
        <v>9</v>
      </c>
      <c r="D90" s="18"/>
    </row>
    <row r="91" spans="1:4" s="5" customFormat="1" ht="25.5">
      <c r="A91" s="7">
        <f t="shared" si="0"/>
        <v>61</v>
      </c>
      <c r="B91" s="6" t="s">
        <v>36</v>
      </c>
      <c r="C91" s="6"/>
      <c r="D91" s="17" t="s">
        <v>55</v>
      </c>
    </row>
    <row r="92" spans="1:4" s="5" customFormat="1" ht="12.75">
      <c r="A92" s="7">
        <f t="shared" si="0"/>
        <v>62</v>
      </c>
      <c r="B92" s="6" t="s">
        <v>37</v>
      </c>
      <c r="C92" s="6"/>
      <c r="D92" s="7" t="s">
        <v>60</v>
      </c>
    </row>
    <row r="93" spans="1:4" s="5" customFormat="1" ht="12.75">
      <c r="A93" s="7">
        <f t="shared" si="0"/>
        <v>63</v>
      </c>
      <c r="B93" s="6" t="s">
        <v>38</v>
      </c>
      <c r="C93" s="6" t="s">
        <v>39</v>
      </c>
      <c r="D93" s="7">
        <v>4963</v>
      </c>
    </row>
    <row r="94" spans="1:4" s="5" customFormat="1" ht="12.75">
      <c r="A94" s="7">
        <f t="shared" si="0"/>
        <v>64</v>
      </c>
      <c r="B94" s="6" t="s">
        <v>40</v>
      </c>
      <c r="C94" s="6" t="s">
        <v>9</v>
      </c>
      <c r="D94" s="25">
        <v>147471</v>
      </c>
    </row>
    <row r="95" spans="1:4" s="5" customFormat="1" ht="12.75">
      <c r="A95" s="7">
        <f t="shared" si="0"/>
        <v>65</v>
      </c>
      <c r="B95" s="6" t="s">
        <v>41</v>
      </c>
      <c r="C95" s="6" t="s">
        <v>9</v>
      </c>
      <c r="D95" s="25">
        <v>144956</v>
      </c>
    </row>
    <row r="96" spans="1:4" s="5" customFormat="1" ht="12.75">
      <c r="A96" s="7">
        <f t="shared" si="0"/>
        <v>66</v>
      </c>
      <c r="B96" s="6" t="s">
        <v>42</v>
      </c>
      <c r="C96" s="6" t="s">
        <v>9</v>
      </c>
      <c r="D96" s="25">
        <f>D94-D95</f>
        <v>2515</v>
      </c>
    </row>
    <row r="97" spans="1:4" s="11" customFormat="1" ht="12.75">
      <c r="A97" s="7">
        <f t="shared" si="0"/>
        <v>67</v>
      </c>
      <c r="B97" s="10" t="s">
        <v>43</v>
      </c>
      <c r="C97" s="10" t="s">
        <v>9</v>
      </c>
      <c r="D97" s="28">
        <v>445086</v>
      </c>
    </row>
    <row r="98" spans="1:4" s="11" customFormat="1" ht="12.75">
      <c r="A98" s="7">
        <f t="shared" si="0"/>
        <v>68</v>
      </c>
      <c r="B98" s="10" t="s">
        <v>44</v>
      </c>
      <c r="C98" s="10" t="s">
        <v>9</v>
      </c>
      <c r="D98" s="28">
        <v>437119</v>
      </c>
    </row>
    <row r="99" spans="1:4" s="11" customFormat="1" ht="12.75">
      <c r="A99" s="7">
        <f t="shared" si="0"/>
        <v>69</v>
      </c>
      <c r="B99" s="10" t="s">
        <v>45</v>
      </c>
      <c r="C99" s="10" t="s">
        <v>9</v>
      </c>
      <c r="D99" s="28">
        <v>7967</v>
      </c>
    </row>
    <row r="100" spans="1:4" s="11" customFormat="1" ht="25.5">
      <c r="A100" s="7">
        <f t="shared" si="0"/>
        <v>70</v>
      </c>
      <c r="B100" s="10" t="s">
        <v>46</v>
      </c>
      <c r="C100" s="10" t="s">
        <v>9</v>
      </c>
      <c r="D100" s="18"/>
    </row>
    <row r="101" spans="1:4" s="5" customFormat="1" ht="24">
      <c r="A101" s="7">
        <f t="shared" si="0"/>
        <v>71</v>
      </c>
      <c r="B101" s="6" t="s">
        <v>36</v>
      </c>
      <c r="C101" s="6"/>
      <c r="D101" s="15" t="s">
        <v>58</v>
      </c>
    </row>
    <row r="102" spans="1:4" s="5" customFormat="1" ht="12.75">
      <c r="A102" s="7">
        <f t="shared" si="0"/>
        <v>72</v>
      </c>
      <c r="B102" s="6" t="s">
        <v>37</v>
      </c>
      <c r="C102" s="6"/>
      <c r="D102" s="7" t="s">
        <v>61</v>
      </c>
    </row>
    <row r="103" spans="1:4" s="5" customFormat="1" ht="12.75">
      <c r="A103" s="7">
        <f t="shared" si="0"/>
        <v>73</v>
      </c>
      <c r="B103" s="6" t="s">
        <v>38</v>
      </c>
      <c r="C103" s="6" t="s">
        <v>39</v>
      </c>
      <c r="D103" s="7">
        <v>710</v>
      </c>
    </row>
    <row r="104" spans="1:4" s="5" customFormat="1" ht="12.75">
      <c r="A104" s="7">
        <f t="shared" si="0"/>
        <v>74</v>
      </c>
      <c r="B104" s="6" t="s">
        <v>40</v>
      </c>
      <c r="C104" s="6" t="s">
        <v>9</v>
      </c>
      <c r="D104" s="25">
        <v>559525</v>
      </c>
    </row>
    <row r="105" spans="1:4" s="5" customFormat="1" ht="12.75">
      <c r="A105" s="7">
        <f t="shared" si="0"/>
        <v>75</v>
      </c>
      <c r="B105" s="6" t="s">
        <v>41</v>
      </c>
      <c r="C105" s="6" t="s">
        <v>9</v>
      </c>
      <c r="D105" s="25">
        <v>337179</v>
      </c>
    </row>
    <row r="106" spans="1:4" s="5" customFormat="1" ht="12.75">
      <c r="A106" s="7">
        <f t="shared" si="0"/>
        <v>76</v>
      </c>
      <c r="B106" s="6" t="s">
        <v>42</v>
      </c>
      <c r="C106" s="6" t="s">
        <v>9</v>
      </c>
      <c r="D106" s="25">
        <f>D104-D105</f>
        <v>222346</v>
      </c>
    </row>
    <row r="107" spans="1:4" s="11" customFormat="1" ht="12.75">
      <c r="A107" s="7">
        <f t="shared" si="0"/>
        <v>77</v>
      </c>
      <c r="B107" s="10" t="s">
        <v>43</v>
      </c>
      <c r="C107" s="10" t="s">
        <v>9</v>
      </c>
      <c r="D107" s="28">
        <v>878120</v>
      </c>
    </row>
    <row r="108" spans="1:4" s="11" customFormat="1" ht="12.75">
      <c r="A108" s="7">
        <f t="shared" si="0"/>
        <v>78</v>
      </c>
      <c r="B108" s="10" t="s">
        <v>44</v>
      </c>
      <c r="C108" s="10" t="s">
        <v>9</v>
      </c>
      <c r="D108" s="28">
        <v>862402</v>
      </c>
    </row>
    <row r="109" spans="1:4" s="11" customFormat="1" ht="12.75">
      <c r="A109" s="7">
        <f t="shared" si="0"/>
        <v>79</v>
      </c>
      <c r="B109" s="10" t="s">
        <v>45</v>
      </c>
      <c r="C109" s="10" t="s">
        <v>9</v>
      </c>
      <c r="D109" s="28">
        <v>15718</v>
      </c>
    </row>
    <row r="110" spans="1:4" s="11" customFormat="1" ht="25.5">
      <c r="A110" s="7">
        <f t="shared" si="0"/>
        <v>80</v>
      </c>
      <c r="B110" s="10" t="s">
        <v>46</v>
      </c>
      <c r="C110" s="10" t="s">
        <v>9</v>
      </c>
      <c r="D110" s="18"/>
    </row>
    <row r="111" spans="1:4" s="5" customFormat="1" ht="12.75">
      <c r="A111" s="7">
        <f t="shared" si="0"/>
        <v>81</v>
      </c>
      <c r="B111" s="6" t="s">
        <v>36</v>
      </c>
      <c r="C111" s="6"/>
      <c r="D111" s="17" t="s">
        <v>56</v>
      </c>
    </row>
    <row r="112" spans="1:4" s="5" customFormat="1" ht="12.75">
      <c r="A112" s="7">
        <f t="shared" si="0"/>
        <v>82</v>
      </c>
      <c r="B112" s="6" t="s">
        <v>37</v>
      </c>
      <c r="C112" s="6"/>
      <c r="D112" s="7" t="s">
        <v>60</v>
      </c>
    </row>
    <row r="113" spans="1:4" s="5" customFormat="1" ht="12.75">
      <c r="A113" s="7">
        <f t="shared" si="0"/>
        <v>83</v>
      </c>
      <c r="B113" s="6" t="s">
        <v>38</v>
      </c>
      <c r="C113" s="6" t="s">
        <v>39</v>
      </c>
      <c r="D113" s="7">
        <v>11087</v>
      </c>
    </row>
    <row r="114" spans="1:4" s="5" customFormat="1" ht="12.75">
      <c r="A114" s="7">
        <f t="shared" si="0"/>
        <v>84</v>
      </c>
      <c r="B114" s="6" t="s">
        <v>40</v>
      </c>
      <c r="C114" s="6" t="s">
        <v>9</v>
      </c>
      <c r="D114" s="25">
        <v>154724</v>
      </c>
    </row>
    <row r="115" spans="1:4" s="5" customFormat="1" ht="12.75">
      <c r="A115" s="7">
        <f t="shared" si="0"/>
        <v>85</v>
      </c>
      <c r="B115" s="6" t="s">
        <v>41</v>
      </c>
      <c r="C115" s="6" t="s">
        <v>9</v>
      </c>
      <c r="D115" s="25">
        <v>151543</v>
      </c>
    </row>
    <row r="116" spans="1:4" s="5" customFormat="1" ht="12.75">
      <c r="A116" s="7">
        <f t="shared" si="0"/>
        <v>86</v>
      </c>
      <c r="B116" s="6" t="s">
        <v>42</v>
      </c>
      <c r="C116" s="6" t="s">
        <v>9</v>
      </c>
      <c r="D116" s="25">
        <f>D114-D115</f>
        <v>3181</v>
      </c>
    </row>
    <row r="117" spans="1:4" s="11" customFormat="1" ht="12.75">
      <c r="A117" s="7">
        <f t="shared" si="0"/>
        <v>87</v>
      </c>
      <c r="B117" s="10" t="s">
        <v>43</v>
      </c>
      <c r="C117" s="10" t="s">
        <v>9</v>
      </c>
      <c r="D117" s="28">
        <v>147045</v>
      </c>
    </row>
    <row r="118" spans="1:4" s="11" customFormat="1" ht="12.75">
      <c r="A118" s="7">
        <f t="shared" si="0"/>
        <v>88</v>
      </c>
      <c r="B118" s="10" t="s">
        <v>44</v>
      </c>
      <c r="C118" s="10" t="s">
        <v>9</v>
      </c>
      <c r="D118" s="28">
        <v>139693</v>
      </c>
    </row>
    <row r="119" spans="1:4" s="11" customFormat="1" ht="12.75">
      <c r="A119" s="7">
        <f t="shared" si="0"/>
        <v>89</v>
      </c>
      <c r="B119" s="10" t="s">
        <v>45</v>
      </c>
      <c r="C119" s="10" t="s">
        <v>9</v>
      </c>
      <c r="D119" s="28">
        <v>7352</v>
      </c>
    </row>
    <row r="120" spans="1:4" s="11" customFormat="1" ht="25.5">
      <c r="A120" s="7">
        <f t="shared" si="0"/>
        <v>90</v>
      </c>
      <c r="B120" s="10" t="s">
        <v>46</v>
      </c>
      <c r="C120" s="10" t="s">
        <v>9</v>
      </c>
      <c r="D120" s="18"/>
    </row>
    <row r="121" spans="1:4" s="11" customFormat="1" ht="16.5" customHeight="1">
      <c r="A121" s="31" t="s">
        <v>47</v>
      </c>
      <c r="B121" s="32"/>
      <c r="C121" s="32"/>
      <c r="D121" s="33"/>
    </row>
    <row r="122" spans="1:4" s="11" customFormat="1" ht="12.75">
      <c r="A122" s="7">
        <v>91</v>
      </c>
      <c r="B122" s="10" t="s">
        <v>27</v>
      </c>
      <c r="C122" s="10" t="s">
        <v>28</v>
      </c>
      <c r="D122" s="18">
        <v>0</v>
      </c>
    </row>
    <row r="123" spans="1:4" s="11" customFormat="1" ht="12.75">
      <c r="A123" s="7">
        <v>92</v>
      </c>
      <c r="B123" s="10" t="s">
        <v>29</v>
      </c>
      <c r="C123" s="10" t="s">
        <v>28</v>
      </c>
      <c r="D123" s="18">
        <v>0</v>
      </c>
    </row>
    <row r="124" spans="1:4" s="11" customFormat="1" ht="12.75">
      <c r="A124" s="7">
        <v>93</v>
      </c>
      <c r="B124" s="10" t="s">
        <v>31</v>
      </c>
      <c r="C124" s="10"/>
      <c r="D124" s="18">
        <v>0</v>
      </c>
    </row>
    <row r="125" spans="1:4" s="11" customFormat="1" ht="12.75">
      <c r="A125" s="7">
        <v>94</v>
      </c>
      <c r="B125" s="10" t="s">
        <v>32</v>
      </c>
      <c r="C125" s="10" t="s">
        <v>9</v>
      </c>
      <c r="D125" s="10"/>
    </row>
    <row r="126" spans="1:4" s="11" customFormat="1" ht="21" customHeight="1">
      <c r="A126" s="31" t="s">
        <v>48</v>
      </c>
      <c r="B126" s="32"/>
      <c r="C126" s="32"/>
      <c r="D126" s="33"/>
    </row>
    <row r="127" spans="1:4" s="11" customFormat="1" ht="12.75">
      <c r="A127" s="7">
        <v>95</v>
      </c>
      <c r="B127" s="10" t="s">
        <v>49</v>
      </c>
      <c r="C127" s="10" t="s">
        <v>28</v>
      </c>
      <c r="D127" s="18">
        <v>0</v>
      </c>
    </row>
    <row r="128" spans="1:4" s="11" customFormat="1" ht="12.75">
      <c r="A128" s="7">
        <v>96</v>
      </c>
      <c r="B128" s="10" t="s">
        <v>50</v>
      </c>
      <c r="C128" s="10" t="s">
        <v>28</v>
      </c>
      <c r="D128" s="18">
        <v>0</v>
      </c>
    </row>
    <row r="129" spans="1:4" s="11" customFormat="1" ht="25.5">
      <c r="A129" s="7">
        <v>97</v>
      </c>
      <c r="B129" s="10" t="s">
        <v>51</v>
      </c>
      <c r="C129" s="10" t="s">
        <v>9</v>
      </c>
      <c r="D129" s="18">
        <v>0</v>
      </c>
    </row>
    <row r="130" spans="1:4" s="11" customFormat="1" ht="12.75">
      <c r="A130" s="12"/>
      <c r="B130" s="13"/>
      <c r="C130" s="13"/>
      <c r="D130" s="13"/>
    </row>
    <row r="131" spans="1:4" ht="15">
      <c r="A131" s="8"/>
      <c r="B131" s="9"/>
      <c r="C131" s="9"/>
      <c r="D131" s="9"/>
    </row>
    <row r="132" spans="1:4" ht="15">
      <c r="A132" s="8"/>
      <c r="B132" s="9"/>
      <c r="C132" s="9"/>
      <c r="D132" s="9"/>
    </row>
    <row r="133" spans="1:4" ht="15">
      <c r="A133" s="8"/>
      <c r="B133" s="9"/>
      <c r="C133" s="9"/>
      <c r="D133" s="9"/>
    </row>
    <row r="134" spans="1:4" ht="15">
      <c r="A134" s="8"/>
      <c r="B134" s="9"/>
      <c r="C134" s="9"/>
      <c r="D134" s="9"/>
    </row>
    <row r="135" spans="1:4" ht="15">
      <c r="A135" s="8"/>
      <c r="B135" s="9"/>
      <c r="C135" s="9"/>
      <c r="D135" s="9"/>
    </row>
    <row r="136" spans="1:4" ht="15">
      <c r="A136" s="8"/>
      <c r="B136" s="9"/>
      <c r="C136" s="9"/>
      <c r="D136" s="9"/>
    </row>
    <row r="137" spans="1:4" ht="15">
      <c r="A137" s="8"/>
      <c r="B137" s="9"/>
      <c r="C137" s="9"/>
      <c r="D137" s="9"/>
    </row>
    <row r="138" spans="1:4" ht="15">
      <c r="A138" s="8"/>
      <c r="B138" s="9"/>
      <c r="C138" s="9"/>
      <c r="D138" s="9"/>
    </row>
    <row r="139" spans="1:4" ht="15">
      <c r="A139" s="8"/>
      <c r="B139" s="9"/>
      <c r="C139" s="9"/>
      <c r="D139" s="9"/>
    </row>
    <row r="140" spans="1:4" ht="15">
      <c r="A140" s="8"/>
      <c r="B140" s="9"/>
      <c r="C140" s="9"/>
      <c r="D140" s="9"/>
    </row>
    <row r="141" spans="1:4" ht="15">
      <c r="A141" s="8"/>
      <c r="B141" s="9"/>
      <c r="C141" s="9"/>
      <c r="D141" s="9"/>
    </row>
    <row r="142" spans="1:4" ht="15">
      <c r="A142" s="8"/>
      <c r="B142" s="9"/>
      <c r="C142" s="9"/>
      <c r="D142" s="9"/>
    </row>
    <row r="143" spans="1:4" ht="15">
      <c r="A143" s="8"/>
      <c r="B143" s="9"/>
      <c r="C143" s="9"/>
      <c r="D143" s="9"/>
    </row>
    <row r="144" spans="1:4" ht="15">
      <c r="A144" s="8"/>
      <c r="B144" s="9"/>
      <c r="C144" s="9"/>
      <c r="D144" s="9"/>
    </row>
    <row r="145" spans="1:4" ht="15">
      <c r="A145" s="8"/>
      <c r="B145" s="9"/>
      <c r="C145" s="9"/>
      <c r="D145" s="9"/>
    </row>
    <row r="146" spans="1:4" ht="15">
      <c r="A146" s="8"/>
      <c r="B146" s="9"/>
      <c r="C146" s="9"/>
      <c r="D146" s="9"/>
    </row>
    <row r="147" spans="1:4" ht="15">
      <c r="A147" s="8"/>
      <c r="B147" s="9"/>
      <c r="C147" s="9"/>
      <c r="D147" s="9"/>
    </row>
    <row r="148" spans="1:4" ht="15">
      <c r="A148" s="8"/>
      <c r="B148" s="9"/>
      <c r="C148" s="9"/>
      <c r="D148" s="9"/>
    </row>
    <row r="149" spans="1:4" ht="15">
      <c r="A149" s="8"/>
      <c r="B149" s="9"/>
      <c r="C149" s="9"/>
      <c r="D149" s="9"/>
    </row>
    <row r="150" spans="1:4" ht="15">
      <c r="A150" s="8"/>
      <c r="B150" s="9"/>
      <c r="C150" s="9"/>
      <c r="D150" s="9"/>
    </row>
    <row r="151" spans="1:4" ht="15">
      <c r="A151" s="8"/>
      <c r="B151" s="9"/>
      <c r="C151" s="9"/>
      <c r="D151" s="9"/>
    </row>
    <row r="152" spans="1:4" ht="15">
      <c r="A152" s="8"/>
      <c r="B152" s="9"/>
      <c r="C152" s="9"/>
      <c r="D152" s="9"/>
    </row>
    <row r="153" spans="1:4" ht="15">
      <c r="A153" s="8"/>
      <c r="B153" s="9"/>
      <c r="C153" s="9"/>
      <c r="D153" s="9"/>
    </row>
    <row r="154" spans="1:4" ht="15">
      <c r="A154" s="8"/>
      <c r="B154" s="9"/>
      <c r="C154" s="9"/>
      <c r="D154" s="9"/>
    </row>
    <row r="155" spans="1:4" ht="15">
      <c r="A155" s="8"/>
      <c r="B155" s="9"/>
      <c r="C155" s="9"/>
      <c r="D155" s="9"/>
    </row>
    <row r="156" spans="1:4" ht="15">
      <c r="A156" s="8"/>
      <c r="B156" s="9"/>
      <c r="C156" s="9"/>
      <c r="D156" s="9"/>
    </row>
    <row r="157" spans="1:4" ht="15">
      <c r="A157" s="8"/>
      <c r="B157" s="9"/>
      <c r="C157" s="9"/>
      <c r="D157" s="9"/>
    </row>
  </sheetData>
  <sheetProtection/>
  <mergeCells count="8">
    <mergeCell ref="A121:D121"/>
    <mergeCell ref="A126:D126"/>
    <mergeCell ref="A1:D1"/>
    <mergeCell ref="A7:D7"/>
    <mergeCell ref="A25:D25"/>
    <mergeCell ref="A58:D58"/>
    <mergeCell ref="A63:D63"/>
    <mergeCell ref="A70:D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7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6.28125" style="4" customWidth="1"/>
    <col min="2" max="2" width="51.421875" style="1" customWidth="1"/>
    <col min="3" max="3" width="9.140625" style="1" customWidth="1"/>
    <col min="4" max="4" width="17.00390625" style="1" customWidth="1"/>
    <col min="5" max="16384" width="9.140625" style="1" customWidth="1"/>
  </cols>
  <sheetData>
    <row r="1" spans="1:4" ht="36" customHeight="1">
      <c r="A1" s="34" t="s">
        <v>98</v>
      </c>
      <c r="B1" s="34"/>
      <c r="C1" s="34"/>
      <c r="D1" s="34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5" customFormat="1" ht="12.75">
      <c r="A4" s="7">
        <v>1</v>
      </c>
      <c r="B4" s="6" t="s">
        <v>4</v>
      </c>
      <c r="C4" s="7" t="s">
        <v>57</v>
      </c>
      <c r="D4" s="14">
        <v>42460</v>
      </c>
    </row>
    <row r="5" spans="1:4" s="5" customFormat="1" ht="12.75">
      <c r="A5" s="7">
        <v>2</v>
      </c>
      <c r="B5" s="6" t="s">
        <v>5</v>
      </c>
      <c r="C5" s="7" t="s">
        <v>57</v>
      </c>
      <c r="D5" s="14">
        <v>42005</v>
      </c>
    </row>
    <row r="6" spans="1:4" s="5" customFormat="1" ht="12.75">
      <c r="A6" s="7">
        <v>3</v>
      </c>
      <c r="B6" s="6" t="s">
        <v>6</v>
      </c>
      <c r="C6" s="7" t="s">
        <v>57</v>
      </c>
      <c r="D6" s="14">
        <v>42369</v>
      </c>
    </row>
    <row r="7" spans="1:4" s="5" customFormat="1" ht="27.75" customHeight="1">
      <c r="A7" s="31" t="s">
        <v>7</v>
      </c>
      <c r="B7" s="32"/>
      <c r="C7" s="32"/>
      <c r="D7" s="33"/>
    </row>
    <row r="8" spans="1:4" s="5" customFormat="1" ht="12.75">
      <c r="A8" s="7">
        <v>4</v>
      </c>
      <c r="B8" s="6" t="s">
        <v>8</v>
      </c>
      <c r="C8" s="6" t="s">
        <v>9</v>
      </c>
      <c r="D8" s="25">
        <f>D10-D9</f>
        <v>83908.98</v>
      </c>
    </row>
    <row r="9" spans="1:4" s="5" customFormat="1" ht="12.75">
      <c r="A9" s="7">
        <v>5</v>
      </c>
      <c r="B9" s="6" t="s">
        <v>10</v>
      </c>
      <c r="C9" s="6" t="s">
        <v>9</v>
      </c>
      <c r="D9" s="25">
        <f>123.48+3318.64+34.17+217.69+973.49</f>
        <v>4667.47</v>
      </c>
    </row>
    <row r="10" spans="1:4" s="5" customFormat="1" ht="12.75">
      <c r="A10" s="7">
        <v>6</v>
      </c>
      <c r="B10" s="6" t="s">
        <v>11</v>
      </c>
      <c r="C10" s="6" t="s">
        <v>9</v>
      </c>
      <c r="D10" s="25">
        <f>2567.07+62871.71+646.29+4111.89+0.02+18379.47</f>
        <v>88576.45</v>
      </c>
    </row>
    <row r="11" spans="1:4" s="5" customFormat="1" ht="25.5">
      <c r="A11" s="7">
        <v>7</v>
      </c>
      <c r="B11" s="6" t="s">
        <v>12</v>
      </c>
      <c r="C11" s="6"/>
      <c r="D11" s="25">
        <v>1178117</v>
      </c>
    </row>
    <row r="12" spans="1:4" s="5" customFormat="1" ht="12.75">
      <c r="A12" s="7">
        <v>8</v>
      </c>
      <c r="B12" s="6" t="s">
        <v>13</v>
      </c>
      <c r="C12" s="6" t="s">
        <v>9</v>
      </c>
      <c r="D12" s="25">
        <f>D11-D14</f>
        <v>915510</v>
      </c>
    </row>
    <row r="13" spans="1:4" s="5" customFormat="1" ht="12.75">
      <c r="A13" s="7">
        <v>9</v>
      </c>
      <c r="B13" s="6" t="s">
        <v>14</v>
      </c>
      <c r="C13" s="6" t="s">
        <v>9</v>
      </c>
      <c r="D13" s="25"/>
    </row>
    <row r="14" spans="1:4" s="5" customFormat="1" ht="12.75">
      <c r="A14" s="7">
        <v>10</v>
      </c>
      <c r="B14" s="6" t="s">
        <v>15</v>
      </c>
      <c r="C14" s="6" t="s">
        <v>9</v>
      </c>
      <c r="D14" s="25">
        <v>262607</v>
      </c>
    </row>
    <row r="15" spans="1:4" s="5" customFormat="1" ht="12.75">
      <c r="A15" s="7">
        <v>11</v>
      </c>
      <c r="B15" s="6" t="s">
        <v>16</v>
      </c>
      <c r="C15" s="6" t="s">
        <v>9</v>
      </c>
      <c r="D15" s="25">
        <f>SUM(D16:D20)</f>
        <v>1146151.0099999998</v>
      </c>
    </row>
    <row r="16" spans="1:4" s="5" customFormat="1" ht="12.75">
      <c r="A16" s="7">
        <v>12</v>
      </c>
      <c r="B16" s="6" t="s">
        <v>17</v>
      </c>
      <c r="C16" s="6" t="s">
        <v>9</v>
      </c>
      <c r="D16" s="25">
        <f>297+2.88+35736.05+7.06+791259.21+7954.34+50962.51+234863.32+9559.64</f>
        <v>1130642.0099999998</v>
      </c>
    </row>
    <row r="17" spans="1:4" s="5" customFormat="1" ht="12.75">
      <c r="A17" s="7">
        <v>13</v>
      </c>
      <c r="B17" s="6" t="s">
        <v>18</v>
      </c>
      <c r="C17" s="6" t="s">
        <v>9</v>
      </c>
      <c r="D17" s="25"/>
    </row>
    <row r="18" spans="1:4" s="5" customFormat="1" ht="12.75">
      <c r="A18" s="7">
        <v>14</v>
      </c>
      <c r="B18" s="6" t="s">
        <v>19</v>
      </c>
      <c r="C18" s="6" t="s">
        <v>9</v>
      </c>
      <c r="D18" s="25"/>
    </row>
    <row r="19" spans="1:4" s="5" customFormat="1" ht="12.75">
      <c r="A19" s="7">
        <v>15</v>
      </c>
      <c r="B19" s="6" t="s">
        <v>20</v>
      </c>
      <c r="C19" s="6" t="s">
        <v>9</v>
      </c>
      <c r="D19" s="25">
        <v>15509</v>
      </c>
    </row>
    <row r="20" spans="1:4" s="5" customFormat="1" ht="12.75">
      <c r="A20" s="7">
        <v>16</v>
      </c>
      <c r="B20" s="6" t="s">
        <v>21</v>
      </c>
      <c r="C20" s="6" t="s">
        <v>9</v>
      </c>
      <c r="D20" s="25"/>
    </row>
    <row r="21" spans="1:4" s="5" customFormat="1" ht="12.75">
      <c r="A21" s="7">
        <v>17</v>
      </c>
      <c r="B21" s="6" t="s">
        <v>22</v>
      </c>
      <c r="C21" s="6" t="s">
        <v>9</v>
      </c>
      <c r="D21" s="25">
        <f>D8+D15</f>
        <v>1230059.9899999998</v>
      </c>
    </row>
    <row r="22" spans="1:4" s="5" customFormat="1" ht="12.75">
      <c r="A22" s="7">
        <v>18</v>
      </c>
      <c r="B22" s="6" t="s">
        <v>23</v>
      </c>
      <c r="C22" s="6" t="s">
        <v>9</v>
      </c>
      <c r="D22" s="25">
        <f>D24-D23</f>
        <v>131383.61999999997</v>
      </c>
    </row>
    <row r="23" spans="1:4" s="5" customFormat="1" ht="12.75">
      <c r="A23" s="7">
        <v>19</v>
      </c>
      <c r="B23" s="6" t="s">
        <v>10</v>
      </c>
      <c r="C23" s="6" t="s">
        <v>9</v>
      </c>
      <c r="D23" s="26">
        <f>312.41+3.03+698.06+7.43+2946.31+28.67+184.27+880.4+69.62</f>
        <v>5130.2</v>
      </c>
    </row>
    <row r="24" spans="1:4" s="5" customFormat="1" ht="12.75">
      <c r="A24" s="7">
        <v>20</v>
      </c>
      <c r="B24" s="6" t="s">
        <v>11</v>
      </c>
      <c r="C24" s="6" t="s">
        <v>9</v>
      </c>
      <c r="D24" s="26">
        <f>15.41+0.15+6225+0.37+94021.63+920.73+5755.4+0.02+27501.62+2073.49</f>
        <v>136513.81999999998</v>
      </c>
    </row>
    <row r="25" spans="1:4" s="5" customFormat="1" ht="26.25" customHeight="1">
      <c r="A25" s="31" t="s">
        <v>24</v>
      </c>
      <c r="B25" s="32"/>
      <c r="C25" s="32"/>
      <c r="D25" s="33"/>
    </row>
    <row r="26" spans="1:4" s="5" customFormat="1" ht="27.75" customHeight="1">
      <c r="A26" s="7">
        <v>21</v>
      </c>
      <c r="B26" s="6" t="s">
        <v>62</v>
      </c>
      <c r="C26" s="6" t="s">
        <v>9</v>
      </c>
      <c r="D26" s="25">
        <v>92301</v>
      </c>
    </row>
    <row r="27" spans="1:4" s="5" customFormat="1" ht="19.5" customHeight="1">
      <c r="A27" s="7"/>
      <c r="B27" s="6" t="s">
        <v>63</v>
      </c>
      <c r="C27" s="6" t="s">
        <v>65</v>
      </c>
      <c r="D27" s="7">
        <v>1.57</v>
      </c>
    </row>
    <row r="28" spans="1:4" s="5" customFormat="1" ht="14.25" customHeight="1">
      <c r="A28" s="7"/>
      <c r="B28" s="6" t="s">
        <v>25</v>
      </c>
      <c r="C28" s="6"/>
      <c r="D28" s="7" t="s">
        <v>64</v>
      </c>
    </row>
    <row r="29" spans="1:4" s="5" customFormat="1" ht="26.25" customHeight="1">
      <c r="A29" s="7">
        <v>22</v>
      </c>
      <c r="B29" s="6" t="s">
        <v>66</v>
      </c>
      <c r="C29" s="6" t="s">
        <v>9</v>
      </c>
      <c r="D29" s="25">
        <v>244079</v>
      </c>
    </row>
    <row r="30" spans="1:4" s="5" customFormat="1" ht="14.25" customHeight="1">
      <c r="A30" s="7"/>
      <c r="B30" s="23" t="s">
        <v>67</v>
      </c>
      <c r="C30" s="6" t="s">
        <v>65</v>
      </c>
      <c r="D30" s="24">
        <v>4.15</v>
      </c>
    </row>
    <row r="31" spans="1:4" s="5" customFormat="1" ht="14.25" customHeight="1">
      <c r="A31" s="22"/>
      <c r="B31" s="6" t="s">
        <v>25</v>
      </c>
      <c r="C31" s="6"/>
      <c r="D31" s="7" t="s">
        <v>68</v>
      </c>
    </row>
    <row r="32" spans="1:4" s="5" customFormat="1" ht="26.25" customHeight="1">
      <c r="A32" s="7">
        <v>23</v>
      </c>
      <c r="B32" s="6" t="s">
        <v>69</v>
      </c>
      <c r="C32" s="6" t="s">
        <v>9</v>
      </c>
      <c r="D32" s="25">
        <v>8234</v>
      </c>
    </row>
    <row r="33" spans="1:4" s="5" customFormat="1" ht="14.25" customHeight="1">
      <c r="A33" s="7"/>
      <c r="B33" s="23" t="s">
        <v>70</v>
      </c>
      <c r="C33" s="6" t="s">
        <v>65</v>
      </c>
      <c r="D33" s="24">
        <v>0.14</v>
      </c>
    </row>
    <row r="34" spans="1:4" s="5" customFormat="1" ht="14.25" customHeight="1">
      <c r="A34" s="22"/>
      <c r="B34" s="6" t="s">
        <v>25</v>
      </c>
      <c r="C34" s="6"/>
      <c r="D34" s="7" t="s">
        <v>71</v>
      </c>
    </row>
    <row r="35" spans="1:4" s="5" customFormat="1" ht="40.5" customHeight="1">
      <c r="A35" s="7">
        <v>24</v>
      </c>
      <c r="B35" s="6" t="s">
        <v>92</v>
      </c>
      <c r="C35" s="6" t="s">
        <v>9</v>
      </c>
      <c r="D35" s="25">
        <v>135806</v>
      </c>
    </row>
    <row r="36" spans="1:4" s="5" customFormat="1" ht="14.25" customHeight="1">
      <c r="A36" s="7"/>
      <c r="B36" s="23" t="s">
        <v>72</v>
      </c>
      <c r="C36" s="6" t="s">
        <v>65</v>
      </c>
      <c r="D36" s="24">
        <v>2.11</v>
      </c>
    </row>
    <row r="37" spans="1:4" s="5" customFormat="1" ht="14.25" customHeight="1">
      <c r="A37" s="22"/>
      <c r="B37" s="6" t="s">
        <v>25</v>
      </c>
      <c r="C37" s="6"/>
      <c r="D37" s="7" t="s">
        <v>73</v>
      </c>
    </row>
    <row r="38" spans="1:4" s="5" customFormat="1" ht="14.25" customHeight="1">
      <c r="A38" s="7"/>
      <c r="B38" s="23" t="s">
        <v>74</v>
      </c>
      <c r="C38" s="6" t="s">
        <v>65</v>
      </c>
      <c r="D38" s="24">
        <v>0.2</v>
      </c>
    </row>
    <row r="39" spans="1:4" s="5" customFormat="1" ht="14.25" customHeight="1">
      <c r="A39" s="22"/>
      <c r="B39" s="6" t="s">
        <v>25</v>
      </c>
      <c r="C39" s="6"/>
      <c r="D39" s="7" t="s">
        <v>73</v>
      </c>
    </row>
    <row r="40" spans="1:4" s="5" customFormat="1" ht="25.5" customHeight="1">
      <c r="A40" s="7">
        <v>25</v>
      </c>
      <c r="B40" s="6" t="s">
        <v>91</v>
      </c>
      <c r="C40" s="6" t="s">
        <v>9</v>
      </c>
      <c r="D40" s="25">
        <v>83207</v>
      </c>
    </row>
    <row r="41" spans="1:4" s="5" customFormat="1" ht="28.5" customHeight="1">
      <c r="A41" s="7"/>
      <c r="B41" s="23" t="s">
        <v>97</v>
      </c>
      <c r="C41" s="6" t="s">
        <v>65</v>
      </c>
      <c r="D41" s="24">
        <v>1.42</v>
      </c>
    </row>
    <row r="42" spans="1:4" s="5" customFormat="1" ht="14.25" customHeight="1">
      <c r="A42" s="22"/>
      <c r="B42" s="6" t="s">
        <v>25</v>
      </c>
      <c r="C42" s="6"/>
      <c r="D42" s="7" t="s">
        <v>73</v>
      </c>
    </row>
    <row r="43" spans="1:4" s="5" customFormat="1" ht="54" customHeight="1">
      <c r="A43" s="7">
        <v>26</v>
      </c>
      <c r="B43" s="6" t="s">
        <v>77</v>
      </c>
      <c r="C43" s="6" t="s">
        <v>9</v>
      </c>
      <c r="D43" s="25">
        <v>101707</v>
      </c>
    </row>
    <row r="44" spans="1:4" s="5" customFormat="1" ht="14.25" customHeight="1">
      <c r="A44" s="7"/>
      <c r="B44" s="23" t="s">
        <v>78</v>
      </c>
      <c r="C44" s="6" t="s">
        <v>65</v>
      </c>
      <c r="D44" s="24">
        <v>1.73</v>
      </c>
    </row>
    <row r="45" spans="1:4" s="5" customFormat="1" ht="14.25" customHeight="1">
      <c r="A45" s="22"/>
      <c r="B45" s="6" t="s">
        <v>25</v>
      </c>
      <c r="C45" s="6"/>
      <c r="D45" s="7" t="s">
        <v>68</v>
      </c>
    </row>
    <row r="46" spans="1:4" s="5" customFormat="1" ht="16.5" customHeight="1">
      <c r="A46" s="7">
        <v>27</v>
      </c>
      <c r="B46" s="6" t="s">
        <v>79</v>
      </c>
      <c r="C46" s="6" t="s">
        <v>9</v>
      </c>
      <c r="D46" s="25">
        <v>52639</v>
      </c>
    </row>
    <row r="47" spans="1:4" s="5" customFormat="1" ht="14.25" customHeight="1">
      <c r="A47" s="7"/>
      <c r="B47" s="23" t="s">
        <v>80</v>
      </c>
      <c r="C47" s="6" t="s">
        <v>65</v>
      </c>
      <c r="D47" s="24">
        <v>0.9</v>
      </c>
    </row>
    <row r="48" spans="1:4" s="5" customFormat="1" ht="14.25" customHeight="1">
      <c r="A48" s="22"/>
      <c r="B48" s="6" t="s">
        <v>25</v>
      </c>
      <c r="C48" s="6"/>
      <c r="D48" s="7" t="s">
        <v>81</v>
      </c>
    </row>
    <row r="49" spans="1:4" s="5" customFormat="1" ht="29.25" customHeight="1">
      <c r="A49" s="7">
        <v>28</v>
      </c>
      <c r="B49" s="6" t="s">
        <v>82</v>
      </c>
      <c r="C49" s="6" t="s">
        <v>9</v>
      </c>
      <c r="D49" s="25">
        <v>171374</v>
      </c>
    </row>
    <row r="50" spans="1:4" s="5" customFormat="1" ht="14.25" customHeight="1">
      <c r="A50" s="7"/>
      <c r="B50" s="23" t="s">
        <v>83</v>
      </c>
      <c r="C50" s="6" t="s">
        <v>65</v>
      </c>
      <c r="D50" s="24">
        <v>2.91</v>
      </c>
    </row>
    <row r="51" spans="1:4" s="5" customFormat="1" ht="14.25" customHeight="1">
      <c r="A51" s="22"/>
      <c r="B51" s="6" t="s">
        <v>25</v>
      </c>
      <c r="C51" s="6"/>
      <c r="D51" s="7" t="s">
        <v>68</v>
      </c>
    </row>
    <row r="52" spans="1:4" s="5" customFormat="1" ht="25.5" customHeight="1">
      <c r="A52" s="7">
        <v>29</v>
      </c>
      <c r="B52" s="6" t="s">
        <v>84</v>
      </c>
      <c r="C52" s="6" t="s">
        <v>9</v>
      </c>
      <c r="D52" s="25">
        <v>262607</v>
      </c>
    </row>
    <row r="53" spans="1:4" s="5" customFormat="1" ht="28.5" customHeight="1">
      <c r="A53" s="7"/>
      <c r="B53" s="23" t="s">
        <v>85</v>
      </c>
      <c r="C53" s="6" t="s">
        <v>65</v>
      </c>
      <c r="D53" s="24">
        <v>4.47</v>
      </c>
    </row>
    <row r="54" spans="1:4" s="5" customFormat="1" ht="14.25" customHeight="1">
      <c r="A54" s="22"/>
      <c r="B54" s="6" t="s">
        <v>25</v>
      </c>
      <c r="C54" s="6"/>
      <c r="D54" s="7" t="s">
        <v>73</v>
      </c>
    </row>
    <row r="55" spans="1:4" s="5" customFormat="1" ht="28.5" customHeight="1">
      <c r="A55" s="7">
        <v>30</v>
      </c>
      <c r="B55" s="6" t="s">
        <v>86</v>
      </c>
      <c r="C55" s="6" t="s">
        <v>9</v>
      </c>
      <c r="D55" s="25">
        <v>26162</v>
      </c>
    </row>
    <row r="56" spans="1:4" s="5" customFormat="1" ht="26.25" customHeight="1">
      <c r="A56" s="7"/>
      <c r="B56" s="23" t="s">
        <v>87</v>
      </c>
      <c r="C56" s="6" t="s">
        <v>65</v>
      </c>
      <c r="D56" s="24">
        <v>0.45</v>
      </c>
    </row>
    <row r="57" spans="1:4" s="5" customFormat="1" ht="27.75" customHeight="1">
      <c r="A57" s="22"/>
      <c r="B57" s="6" t="s">
        <v>25</v>
      </c>
      <c r="C57" s="6"/>
      <c r="D57" s="7" t="s">
        <v>88</v>
      </c>
    </row>
    <row r="58" spans="1:4" s="5" customFormat="1" ht="16.5" customHeight="1">
      <c r="A58" s="31" t="s">
        <v>26</v>
      </c>
      <c r="B58" s="32"/>
      <c r="C58" s="32"/>
      <c r="D58" s="33"/>
    </row>
    <row r="59" spans="1:4" s="5" customFormat="1" ht="14.25" customHeight="1">
      <c r="A59" s="7">
        <f>A55+1</f>
        <v>31</v>
      </c>
      <c r="B59" s="6" t="s">
        <v>27</v>
      </c>
      <c r="C59" s="6" t="s">
        <v>28</v>
      </c>
      <c r="D59" s="7"/>
    </row>
    <row r="60" spans="1:4" s="5" customFormat="1" ht="14.25" customHeight="1">
      <c r="A60" s="7">
        <f>A59+1</f>
        <v>32</v>
      </c>
      <c r="B60" s="6" t="s">
        <v>29</v>
      </c>
      <c r="C60" s="6" t="s">
        <v>30</v>
      </c>
      <c r="D60" s="7"/>
    </row>
    <row r="61" spans="1:4" s="5" customFormat="1" ht="14.25" customHeight="1">
      <c r="A61" s="7">
        <f>A60+1</f>
        <v>33</v>
      </c>
      <c r="B61" s="6" t="s">
        <v>31</v>
      </c>
      <c r="C61" s="6" t="s">
        <v>28</v>
      </c>
      <c r="D61" s="7"/>
    </row>
    <row r="62" spans="1:4" s="5" customFormat="1" ht="14.25" customHeight="1">
      <c r="A62" s="7">
        <f>A61+1</f>
        <v>34</v>
      </c>
      <c r="B62" s="6" t="s">
        <v>32</v>
      </c>
      <c r="C62" s="6" t="s">
        <v>9</v>
      </c>
      <c r="D62" s="7"/>
    </row>
    <row r="63" spans="1:4" s="5" customFormat="1" ht="17.25" customHeight="1">
      <c r="A63" s="31" t="s">
        <v>33</v>
      </c>
      <c r="B63" s="32"/>
      <c r="C63" s="32"/>
      <c r="D63" s="33"/>
    </row>
    <row r="64" spans="1:4" s="5" customFormat="1" ht="25.5">
      <c r="A64" s="7">
        <f>A62+1</f>
        <v>35</v>
      </c>
      <c r="B64" s="6" t="s">
        <v>34</v>
      </c>
      <c r="C64" s="6" t="s">
        <v>9</v>
      </c>
      <c r="D64" s="25">
        <f>D66-D65</f>
        <v>99160.63</v>
      </c>
    </row>
    <row r="65" spans="1:4" s="5" customFormat="1" ht="15" customHeight="1">
      <c r="A65" s="7">
        <f>A64+1</f>
        <v>36</v>
      </c>
      <c r="B65" s="6" t="s">
        <v>10</v>
      </c>
      <c r="C65" s="6" t="s">
        <v>9</v>
      </c>
      <c r="D65" s="25">
        <f>3349.9+7120.27+676.55+505.43+812.47</f>
        <v>12464.619999999999</v>
      </c>
    </row>
    <row r="66" spans="1:4" s="5" customFormat="1" ht="15" customHeight="1">
      <c r="A66" s="7">
        <f>A65+1</f>
        <v>37</v>
      </c>
      <c r="B66" s="6" t="s">
        <v>11</v>
      </c>
      <c r="C66" s="6" t="s">
        <v>9</v>
      </c>
      <c r="D66" s="25">
        <f>34518.38+14327.67+13451.24+15509.93+33818.03</f>
        <v>111625.25</v>
      </c>
    </row>
    <row r="67" spans="1:4" s="5" customFormat="1" ht="25.5">
      <c r="A67" s="7">
        <f>A66+1</f>
        <v>38</v>
      </c>
      <c r="B67" s="6" t="s">
        <v>35</v>
      </c>
      <c r="C67" s="6" t="s">
        <v>9</v>
      </c>
      <c r="D67" s="25">
        <f>D69-D68</f>
        <v>153416.36000000002</v>
      </c>
    </row>
    <row r="68" spans="1:4" s="5" customFormat="1" ht="13.5" customHeight="1">
      <c r="A68" s="7">
        <f>A67+1</f>
        <v>39</v>
      </c>
      <c r="B68" s="6" t="s">
        <v>10</v>
      </c>
      <c r="C68" s="6" t="s">
        <v>9</v>
      </c>
      <c r="D68" s="25">
        <f>4981.93+6119.71+142.79+124.72+526.43</f>
        <v>11895.58</v>
      </c>
    </row>
    <row r="69" spans="1:4" s="5" customFormat="1" ht="13.5" customHeight="1">
      <c r="A69" s="7">
        <f>A68+1</f>
        <v>40</v>
      </c>
      <c r="B69" s="6" t="s">
        <v>11</v>
      </c>
      <c r="C69" s="6" t="s">
        <v>9</v>
      </c>
      <c r="D69" s="25">
        <f>57118.73+23726.01+17758.47+15961.52+50747.21</f>
        <v>165311.94</v>
      </c>
    </row>
    <row r="70" spans="1:4" s="5" customFormat="1" ht="18" customHeight="1">
      <c r="A70" s="31" t="s">
        <v>52</v>
      </c>
      <c r="B70" s="32"/>
      <c r="C70" s="32"/>
      <c r="D70" s="33"/>
    </row>
    <row r="71" spans="1:4" s="5" customFormat="1" ht="12.75">
      <c r="A71" s="7">
        <f>A69+1</f>
        <v>41</v>
      </c>
      <c r="B71" s="6" t="s">
        <v>36</v>
      </c>
      <c r="C71" s="6"/>
      <c r="D71" s="15" t="s">
        <v>53</v>
      </c>
    </row>
    <row r="72" spans="1:4" s="5" customFormat="1" ht="12.75">
      <c r="A72" s="7">
        <f>A71+1</f>
        <v>42</v>
      </c>
      <c r="B72" s="6" t="s">
        <v>37</v>
      </c>
      <c r="C72" s="6"/>
      <c r="D72" s="7" t="s">
        <v>59</v>
      </c>
    </row>
    <row r="73" spans="1:4" s="5" customFormat="1" ht="12.75">
      <c r="A73" s="7">
        <f aca="true" t="shared" si="0" ref="A73:A120">A72+1</f>
        <v>43</v>
      </c>
      <c r="B73" s="6" t="s">
        <v>38</v>
      </c>
      <c r="C73" s="6" t="s">
        <v>39</v>
      </c>
      <c r="D73" s="7">
        <v>209184</v>
      </c>
    </row>
    <row r="74" spans="1:4" s="5" customFormat="1" ht="12.75">
      <c r="A74" s="7">
        <f t="shared" si="0"/>
        <v>44</v>
      </c>
      <c r="B74" s="6" t="s">
        <v>40</v>
      </c>
      <c r="C74" s="6" t="s">
        <v>9</v>
      </c>
      <c r="D74" s="25">
        <v>385512</v>
      </c>
    </row>
    <row r="75" spans="1:4" s="5" customFormat="1" ht="12.75">
      <c r="A75" s="7">
        <f t="shared" si="0"/>
        <v>45</v>
      </c>
      <c r="B75" s="6" t="s">
        <v>41</v>
      </c>
      <c r="C75" s="6" t="s">
        <v>9</v>
      </c>
      <c r="D75" s="25">
        <v>367253</v>
      </c>
    </row>
    <row r="76" spans="1:4" s="5" customFormat="1" ht="12.75">
      <c r="A76" s="7">
        <f t="shared" si="0"/>
        <v>46</v>
      </c>
      <c r="B76" s="6" t="s">
        <v>42</v>
      </c>
      <c r="C76" s="6" t="s">
        <v>9</v>
      </c>
      <c r="D76" s="25">
        <f>D74-D75</f>
        <v>18259</v>
      </c>
    </row>
    <row r="77" spans="1:4" s="11" customFormat="1" ht="12.75">
      <c r="A77" s="7">
        <f t="shared" si="0"/>
        <v>47</v>
      </c>
      <c r="B77" s="10" t="s">
        <v>43</v>
      </c>
      <c r="C77" s="10" t="s">
        <v>9</v>
      </c>
      <c r="D77" s="28">
        <v>439209</v>
      </c>
    </row>
    <row r="78" spans="1:4" s="11" customFormat="1" ht="12.75">
      <c r="A78" s="7">
        <f t="shared" si="0"/>
        <v>48</v>
      </c>
      <c r="B78" s="10" t="s">
        <v>44</v>
      </c>
      <c r="C78" s="10" t="s">
        <v>9</v>
      </c>
      <c r="D78" s="28">
        <v>433845</v>
      </c>
    </row>
    <row r="79" spans="1:4" s="11" customFormat="1" ht="12.75">
      <c r="A79" s="7">
        <f t="shared" si="0"/>
        <v>49</v>
      </c>
      <c r="B79" s="10" t="s">
        <v>45</v>
      </c>
      <c r="C79" s="10" t="s">
        <v>9</v>
      </c>
      <c r="D79" s="28">
        <v>5363</v>
      </c>
    </row>
    <row r="80" spans="1:4" s="11" customFormat="1" ht="25.5">
      <c r="A80" s="7">
        <f t="shared" si="0"/>
        <v>50</v>
      </c>
      <c r="B80" s="10" t="s">
        <v>46</v>
      </c>
      <c r="C80" s="10" t="s">
        <v>9</v>
      </c>
      <c r="D80" s="18"/>
    </row>
    <row r="81" spans="1:4" s="5" customFormat="1" ht="24">
      <c r="A81" s="7">
        <f t="shared" si="0"/>
        <v>51</v>
      </c>
      <c r="B81" s="6" t="s">
        <v>36</v>
      </c>
      <c r="C81" s="6"/>
      <c r="D81" s="15" t="s">
        <v>54</v>
      </c>
    </row>
    <row r="82" spans="1:4" s="5" customFormat="1" ht="12.75">
      <c r="A82" s="7">
        <f t="shared" si="0"/>
        <v>52</v>
      </c>
      <c r="B82" s="6" t="s">
        <v>37</v>
      </c>
      <c r="C82" s="6"/>
      <c r="D82" s="7" t="s">
        <v>60</v>
      </c>
    </row>
    <row r="83" spans="1:4" s="5" customFormat="1" ht="12.75">
      <c r="A83" s="7">
        <f t="shared" si="0"/>
        <v>53</v>
      </c>
      <c r="B83" s="6" t="s">
        <v>38</v>
      </c>
      <c r="C83" s="6" t="s">
        <v>39</v>
      </c>
      <c r="D83" s="7">
        <v>6978</v>
      </c>
    </row>
    <row r="84" spans="1:4" s="5" customFormat="1" ht="12.75">
      <c r="A84" s="7">
        <f t="shared" si="0"/>
        <v>54</v>
      </c>
      <c r="B84" s="6" t="s">
        <v>40</v>
      </c>
      <c r="C84" s="6" t="s">
        <v>9</v>
      </c>
      <c r="D84" s="25">
        <v>188019</v>
      </c>
    </row>
    <row r="85" spans="1:4" s="5" customFormat="1" ht="12.75">
      <c r="A85" s="7">
        <f t="shared" si="0"/>
        <v>55</v>
      </c>
      <c r="B85" s="6" t="s">
        <v>41</v>
      </c>
      <c r="C85" s="6" t="s">
        <v>9</v>
      </c>
      <c r="D85" s="25">
        <v>178255</v>
      </c>
    </row>
    <row r="86" spans="1:4" s="5" customFormat="1" ht="12.75">
      <c r="A86" s="7">
        <f t="shared" si="0"/>
        <v>56</v>
      </c>
      <c r="B86" s="6" t="s">
        <v>42</v>
      </c>
      <c r="C86" s="6" t="s">
        <v>9</v>
      </c>
      <c r="D86" s="25">
        <f>D84-D85</f>
        <v>9764</v>
      </c>
    </row>
    <row r="87" spans="1:4" s="11" customFormat="1" ht="12.75">
      <c r="A87" s="7">
        <f t="shared" si="0"/>
        <v>57</v>
      </c>
      <c r="B87" s="10" t="s">
        <v>43</v>
      </c>
      <c r="C87" s="10" t="s">
        <v>9</v>
      </c>
      <c r="D87" s="28">
        <v>190547</v>
      </c>
    </row>
    <row r="88" spans="1:4" s="11" customFormat="1" ht="12.75">
      <c r="A88" s="7">
        <f t="shared" si="0"/>
        <v>58</v>
      </c>
      <c r="B88" s="10" t="s">
        <v>44</v>
      </c>
      <c r="C88" s="10" t="s">
        <v>9</v>
      </c>
      <c r="D88" s="28">
        <v>181019</v>
      </c>
    </row>
    <row r="89" spans="1:4" s="11" customFormat="1" ht="12.75">
      <c r="A89" s="7">
        <f t="shared" si="0"/>
        <v>59</v>
      </c>
      <c r="B89" s="10" t="s">
        <v>45</v>
      </c>
      <c r="C89" s="10" t="s">
        <v>9</v>
      </c>
      <c r="D89" s="28">
        <v>9527</v>
      </c>
    </row>
    <row r="90" spans="1:4" s="11" customFormat="1" ht="25.5">
      <c r="A90" s="7">
        <f t="shared" si="0"/>
        <v>60</v>
      </c>
      <c r="B90" s="10" t="s">
        <v>46</v>
      </c>
      <c r="C90" s="10" t="s">
        <v>9</v>
      </c>
      <c r="D90" s="18"/>
    </row>
    <row r="91" spans="1:4" s="5" customFormat="1" ht="25.5">
      <c r="A91" s="7">
        <f t="shared" si="0"/>
        <v>61</v>
      </c>
      <c r="B91" s="6" t="s">
        <v>36</v>
      </c>
      <c r="C91" s="6"/>
      <c r="D91" s="17" t="s">
        <v>55</v>
      </c>
    </row>
    <row r="92" spans="1:4" s="5" customFormat="1" ht="12.75">
      <c r="A92" s="7">
        <f t="shared" si="0"/>
        <v>62</v>
      </c>
      <c r="B92" s="6" t="s">
        <v>37</v>
      </c>
      <c r="C92" s="6"/>
      <c r="D92" s="7" t="s">
        <v>60</v>
      </c>
    </row>
    <row r="93" spans="1:4" s="5" customFormat="1" ht="12.75">
      <c r="A93" s="7">
        <f t="shared" si="0"/>
        <v>63</v>
      </c>
      <c r="B93" s="6" t="s">
        <v>38</v>
      </c>
      <c r="C93" s="6" t="s">
        <v>39</v>
      </c>
      <c r="D93" s="7">
        <v>3715</v>
      </c>
    </row>
    <row r="94" spans="1:4" s="5" customFormat="1" ht="12.75">
      <c r="A94" s="7">
        <f t="shared" si="0"/>
        <v>64</v>
      </c>
      <c r="B94" s="6" t="s">
        <v>40</v>
      </c>
      <c r="C94" s="6" t="s">
        <v>9</v>
      </c>
      <c r="D94" s="25">
        <v>130557</v>
      </c>
    </row>
    <row r="95" spans="1:4" s="5" customFormat="1" ht="12.75">
      <c r="A95" s="7">
        <f t="shared" si="0"/>
        <v>65</v>
      </c>
      <c r="B95" s="6" t="s">
        <v>41</v>
      </c>
      <c r="C95" s="6" t="s">
        <v>9</v>
      </c>
      <c r="D95" s="25">
        <v>137522</v>
      </c>
    </row>
    <row r="96" spans="1:4" s="5" customFormat="1" ht="12.75">
      <c r="A96" s="7">
        <f t="shared" si="0"/>
        <v>66</v>
      </c>
      <c r="B96" s="6" t="s">
        <v>42</v>
      </c>
      <c r="C96" s="6" t="s">
        <v>9</v>
      </c>
      <c r="D96" s="25">
        <f>D94-D95</f>
        <v>-6965</v>
      </c>
    </row>
    <row r="97" spans="1:4" s="11" customFormat="1" ht="12.75">
      <c r="A97" s="7">
        <f t="shared" si="0"/>
        <v>67</v>
      </c>
      <c r="B97" s="10" t="s">
        <v>43</v>
      </c>
      <c r="C97" s="10" t="s">
        <v>9</v>
      </c>
      <c r="D97" s="28">
        <v>332365</v>
      </c>
    </row>
    <row r="98" spans="1:4" s="11" customFormat="1" ht="12.75">
      <c r="A98" s="7">
        <f t="shared" si="0"/>
        <v>68</v>
      </c>
      <c r="B98" s="10" t="s">
        <v>44</v>
      </c>
      <c r="C98" s="10" t="s">
        <v>9</v>
      </c>
      <c r="D98" s="28">
        <v>326416</v>
      </c>
    </row>
    <row r="99" spans="1:4" s="11" customFormat="1" ht="12.75">
      <c r="A99" s="7">
        <f t="shared" si="0"/>
        <v>69</v>
      </c>
      <c r="B99" s="10" t="s">
        <v>45</v>
      </c>
      <c r="C99" s="10" t="s">
        <v>9</v>
      </c>
      <c r="D99" s="28">
        <v>5949</v>
      </c>
    </row>
    <row r="100" spans="1:4" s="11" customFormat="1" ht="25.5">
      <c r="A100" s="7">
        <f t="shared" si="0"/>
        <v>70</v>
      </c>
      <c r="B100" s="10" t="s">
        <v>46</v>
      </c>
      <c r="C100" s="10" t="s">
        <v>9</v>
      </c>
      <c r="D100" s="18"/>
    </row>
    <row r="101" spans="1:4" s="5" customFormat="1" ht="24">
      <c r="A101" s="7">
        <f t="shared" si="0"/>
        <v>71</v>
      </c>
      <c r="B101" s="6" t="s">
        <v>36</v>
      </c>
      <c r="C101" s="6"/>
      <c r="D101" s="15" t="s">
        <v>58</v>
      </c>
    </row>
    <row r="102" spans="1:4" s="5" customFormat="1" ht="12.75">
      <c r="A102" s="7">
        <f t="shared" si="0"/>
        <v>72</v>
      </c>
      <c r="B102" s="6" t="s">
        <v>37</v>
      </c>
      <c r="C102" s="6"/>
      <c r="D102" s="7" t="s">
        <v>61</v>
      </c>
    </row>
    <row r="103" spans="1:4" s="5" customFormat="1" ht="12.75">
      <c r="A103" s="7">
        <f t="shared" si="0"/>
        <v>73</v>
      </c>
      <c r="B103" s="6" t="s">
        <v>38</v>
      </c>
      <c r="C103" s="6" t="s">
        <v>39</v>
      </c>
      <c r="D103" s="7">
        <v>753</v>
      </c>
    </row>
    <row r="104" spans="1:4" s="5" customFormat="1" ht="12.75">
      <c r="A104" s="7">
        <f t="shared" si="0"/>
        <v>74</v>
      </c>
      <c r="B104" s="6" t="s">
        <v>40</v>
      </c>
      <c r="C104" s="6" t="s">
        <v>9</v>
      </c>
      <c r="D104" s="25">
        <v>94241</v>
      </c>
    </row>
    <row r="105" spans="1:4" s="5" customFormat="1" ht="12.75">
      <c r="A105" s="7">
        <f t="shared" si="0"/>
        <v>75</v>
      </c>
      <c r="B105" s="6" t="s">
        <v>41</v>
      </c>
      <c r="C105" s="6" t="s">
        <v>9</v>
      </c>
      <c r="D105" s="25">
        <v>23497</v>
      </c>
    </row>
    <row r="106" spans="1:4" s="5" customFormat="1" ht="12.75">
      <c r="A106" s="7">
        <f t="shared" si="0"/>
        <v>76</v>
      </c>
      <c r="B106" s="6" t="s">
        <v>42</v>
      </c>
      <c r="C106" s="6" t="s">
        <v>9</v>
      </c>
      <c r="D106" s="25">
        <f>D104-D105</f>
        <v>70744</v>
      </c>
    </row>
    <row r="107" spans="1:4" s="11" customFormat="1" ht="12.75">
      <c r="A107" s="7">
        <f t="shared" si="0"/>
        <v>77</v>
      </c>
      <c r="B107" s="10" t="s">
        <v>43</v>
      </c>
      <c r="C107" s="10" t="s">
        <v>9</v>
      </c>
      <c r="D107" s="28">
        <v>932488</v>
      </c>
    </row>
    <row r="108" spans="1:4" s="11" customFormat="1" ht="12.75">
      <c r="A108" s="7">
        <f t="shared" si="0"/>
        <v>78</v>
      </c>
      <c r="B108" s="10" t="s">
        <v>44</v>
      </c>
      <c r="C108" s="10" t="s">
        <v>9</v>
      </c>
      <c r="D108" s="28">
        <v>915797</v>
      </c>
    </row>
    <row r="109" spans="1:4" s="11" customFormat="1" ht="12.75">
      <c r="A109" s="7">
        <f t="shared" si="0"/>
        <v>79</v>
      </c>
      <c r="B109" s="10" t="s">
        <v>45</v>
      </c>
      <c r="C109" s="10" t="s">
        <v>9</v>
      </c>
      <c r="D109" s="28">
        <v>16692</v>
      </c>
    </row>
    <row r="110" spans="1:4" s="11" customFormat="1" ht="25.5">
      <c r="A110" s="7">
        <f t="shared" si="0"/>
        <v>80</v>
      </c>
      <c r="B110" s="10" t="s">
        <v>46</v>
      </c>
      <c r="C110" s="10" t="s">
        <v>9</v>
      </c>
      <c r="D110" s="18"/>
    </row>
    <row r="111" spans="1:4" s="5" customFormat="1" ht="12.75">
      <c r="A111" s="7">
        <f t="shared" si="0"/>
        <v>81</v>
      </c>
      <c r="B111" s="6" t="s">
        <v>36</v>
      </c>
      <c r="C111" s="6"/>
      <c r="D111" s="17" t="s">
        <v>56</v>
      </c>
    </row>
    <row r="112" spans="1:4" s="5" customFormat="1" ht="12.75">
      <c r="A112" s="7">
        <f t="shared" si="0"/>
        <v>82</v>
      </c>
      <c r="B112" s="6" t="s">
        <v>37</v>
      </c>
      <c r="C112" s="6"/>
      <c r="D112" s="7" t="s">
        <v>60</v>
      </c>
    </row>
    <row r="113" spans="1:4" s="5" customFormat="1" ht="12.75">
      <c r="A113" s="7">
        <f t="shared" si="0"/>
        <v>83</v>
      </c>
      <c r="B113" s="6" t="s">
        <v>38</v>
      </c>
      <c r="C113" s="6" t="s">
        <v>39</v>
      </c>
      <c r="D113" s="7">
        <v>11293</v>
      </c>
    </row>
    <row r="114" spans="1:4" s="5" customFormat="1" ht="12.75">
      <c r="A114" s="7">
        <f t="shared" si="0"/>
        <v>84</v>
      </c>
      <c r="B114" s="6" t="s">
        <v>40</v>
      </c>
      <c r="C114" s="6" t="s">
        <v>9</v>
      </c>
      <c r="D114" s="25">
        <v>143645</v>
      </c>
    </row>
    <row r="115" spans="1:4" s="5" customFormat="1" ht="12.75">
      <c r="A115" s="7">
        <f t="shared" si="0"/>
        <v>85</v>
      </c>
      <c r="B115" s="6" t="s">
        <v>41</v>
      </c>
      <c r="C115" s="6" t="s">
        <v>9</v>
      </c>
      <c r="D115" s="25">
        <v>139218</v>
      </c>
    </row>
    <row r="116" spans="1:4" s="5" customFormat="1" ht="12.75">
      <c r="A116" s="7">
        <f t="shared" si="0"/>
        <v>86</v>
      </c>
      <c r="B116" s="6" t="s">
        <v>42</v>
      </c>
      <c r="C116" s="6" t="s">
        <v>9</v>
      </c>
      <c r="D116" s="25">
        <f>D114-D115</f>
        <v>4427</v>
      </c>
    </row>
    <row r="117" spans="1:4" s="11" customFormat="1" ht="12.75">
      <c r="A117" s="7">
        <f t="shared" si="0"/>
        <v>87</v>
      </c>
      <c r="B117" s="10" t="s">
        <v>43</v>
      </c>
      <c r="C117" s="10" t="s">
        <v>9</v>
      </c>
      <c r="D117" s="28">
        <v>150633</v>
      </c>
    </row>
    <row r="118" spans="1:4" s="11" customFormat="1" ht="12.75">
      <c r="A118" s="7">
        <f t="shared" si="0"/>
        <v>88</v>
      </c>
      <c r="B118" s="10" t="s">
        <v>44</v>
      </c>
      <c r="C118" s="10" t="s">
        <v>9</v>
      </c>
      <c r="D118" s="28">
        <v>143102</v>
      </c>
    </row>
    <row r="119" spans="1:4" s="11" customFormat="1" ht="12.75">
      <c r="A119" s="7">
        <f t="shared" si="0"/>
        <v>89</v>
      </c>
      <c r="B119" s="10" t="s">
        <v>45</v>
      </c>
      <c r="C119" s="10" t="s">
        <v>9</v>
      </c>
      <c r="D119" s="28">
        <v>7532</v>
      </c>
    </row>
    <row r="120" spans="1:4" s="11" customFormat="1" ht="25.5">
      <c r="A120" s="7">
        <f t="shared" si="0"/>
        <v>90</v>
      </c>
      <c r="B120" s="10" t="s">
        <v>46</v>
      </c>
      <c r="C120" s="10" t="s">
        <v>9</v>
      </c>
      <c r="D120" s="18"/>
    </row>
    <row r="121" spans="1:4" s="11" customFormat="1" ht="16.5" customHeight="1">
      <c r="A121" s="31" t="s">
        <v>47</v>
      </c>
      <c r="B121" s="32"/>
      <c r="C121" s="32"/>
      <c r="D121" s="33"/>
    </row>
    <row r="122" spans="1:4" s="11" customFormat="1" ht="12.75">
      <c r="A122" s="7">
        <v>91</v>
      </c>
      <c r="B122" s="10" t="s">
        <v>27</v>
      </c>
      <c r="C122" s="10" t="s">
        <v>28</v>
      </c>
      <c r="D122" s="18">
        <v>0</v>
      </c>
    </row>
    <row r="123" spans="1:4" s="11" customFormat="1" ht="12.75">
      <c r="A123" s="7">
        <v>92</v>
      </c>
      <c r="B123" s="10" t="s">
        <v>29</v>
      </c>
      <c r="C123" s="10" t="s">
        <v>28</v>
      </c>
      <c r="D123" s="18">
        <v>0</v>
      </c>
    </row>
    <row r="124" spans="1:4" s="11" customFormat="1" ht="12.75">
      <c r="A124" s="7">
        <v>93</v>
      </c>
      <c r="B124" s="10" t="s">
        <v>31</v>
      </c>
      <c r="C124" s="10"/>
      <c r="D124" s="18">
        <v>0</v>
      </c>
    </row>
    <row r="125" spans="1:4" s="11" customFormat="1" ht="12.75">
      <c r="A125" s="7">
        <v>94</v>
      </c>
      <c r="B125" s="10" t="s">
        <v>32</v>
      </c>
      <c r="C125" s="10" t="s">
        <v>9</v>
      </c>
      <c r="D125" s="18">
        <v>0</v>
      </c>
    </row>
    <row r="126" spans="1:4" s="11" customFormat="1" ht="21" customHeight="1">
      <c r="A126" s="31" t="s">
        <v>48</v>
      </c>
      <c r="B126" s="32"/>
      <c r="C126" s="32"/>
      <c r="D126" s="33"/>
    </row>
    <row r="127" spans="1:4" s="11" customFormat="1" ht="12.75">
      <c r="A127" s="7">
        <v>95</v>
      </c>
      <c r="B127" s="10" t="s">
        <v>49</v>
      </c>
      <c r="C127" s="10" t="s">
        <v>28</v>
      </c>
      <c r="D127" s="18">
        <v>0</v>
      </c>
    </row>
    <row r="128" spans="1:4" s="11" customFormat="1" ht="12.75">
      <c r="A128" s="7">
        <v>96</v>
      </c>
      <c r="B128" s="10" t="s">
        <v>50</v>
      </c>
      <c r="C128" s="10" t="s">
        <v>28</v>
      </c>
      <c r="D128" s="18">
        <v>0</v>
      </c>
    </row>
    <row r="129" spans="1:4" s="11" customFormat="1" ht="25.5">
      <c r="A129" s="7">
        <v>97</v>
      </c>
      <c r="B129" s="10" t="s">
        <v>51</v>
      </c>
      <c r="C129" s="10" t="s">
        <v>9</v>
      </c>
      <c r="D129" s="18">
        <v>0</v>
      </c>
    </row>
    <row r="130" spans="1:4" s="11" customFormat="1" ht="12.75">
      <c r="A130" s="12"/>
      <c r="B130" s="13"/>
      <c r="C130" s="13"/>
      <c r="D130" s="13"/>
    </row>
    <row r="131" spans="1:4" ht="15">
      <c r="A131" s="8"/>
      <c r="B131" s="9"/>
      <c r="C131" s="9"/>
      <c r="D131" s="9"/>
    </row>
    <row r="132" spans="1:4" ht="15">
      <c r="A132" s="8"/>
      <c r="B132" s="9"/>
      <c r="C132" s="9"/>
      <c r="D132" s="9"/>
    </row>
    <row r="133" spans="1:4" ht="15">
      <c r="A133" s="8"/>
      <c r="B133" s="9"/>
      <c r="C133" s="9"/>
      <c r="D133" s="9"/>
    </row>
    <row r="134" spans="1:4" ht="15">
      <c r="A134" s="8"/>
      <c r="B134" s="9"/>
      <c r="C134" s="9"/>
      <c r="D134" s="9"/>
    </row>
    <row r="135" spans="1:4" ht="15">
      <c r="A135" s="8"/>
      <c r="B135" s="9"/>
      <c r="C135" s="9"/>
      <c r="D135" s="9"/>
    </row>
    <row r="136" spans="1:4" ht="15">
      <c r="A136" s="8"/>
      <c r="B136" s="9"/>
      <c r="C136" s="9"/>
      <c r="D136" s="9"/>
    </row>
    <row r="137" spans="1:4" ht="15">
      <c r="A137" s="8"/>
      <c r="B137" s="9"/>
      <c r="C137" s="9"/>
      <c r="D137" s="9"/>
    </row>
    <row r="138" spans="1:4" ht="15">
      <c r="A138" s="8"/>
      <c r="B138" s="9"/>
      <c r="C138" s="9"/>
      <c r="D138" s="9"/>
    </row>
    <row r="139" spans="1:4" ht="15">
      <c r="A139" s="8"/>
      <c r="B139" s="9"/>
      <c r="C139" s="9"/>
      <c r="D139" s="9"/>
    </row>
    <row r="140" spans="1:4" ht="15">
      <c r="A140" s="8"/>
      <c r="B140" s="9"/>
      <c r="C140" s="9"/>
      <c r="D140" s="9"/>
    </row>
    <row r="141" spans="1:4" ht="15">
      <c r="A141" s="8"/>
      <c r="B141" s="9"/>
      <c r="C141" s="9"/>
      <c r="D141" s="9"/>
    </row>
    <row r="142" spans="1:4" ht="15">
      <c r="A142" s="8"/>
      <c r="B142" s="9"/>
      <c r="C142" s="9"/>
      <c r="D142" s="9"/>
    </row>
    <row r="143" spans="1:4" ht="15">
      <c r="A143" s="8"/>
      <c r="B143" s="9"/>
      <c r="C143" s="9"/>
      <c r="D143" s="9"/>
    </row>
    <row r="144" spans="1:4" ht="15">
      <c r="A144" s="8"/>
      <c r="B144" s="9"/>
      <c r="C144" s="9"/>
      <c r="D144" s="9"/>
    </row>
    <row r="145" spans="1:4" ht="15">
      <c r="A145" s="8"/>
      <c r="B145" s="9"/>
      <c r="C145" s="9"/>
      <c r="D145" s="9"/>
    </row>
    <row r="146" spans="1:4" ht="15">
      <c r="A146" s="8"/>
      <c r="B146" s="9"/>
      <c r="C146" s="9"/>
      <c r="D146" s="9"/>
    </row>
    <row r="147" spans="1:4" ht="15">
      <c r="A147" s="8"/>
      <c r="B147" s="9"/>
      <c r="C147" s="9"/>
      <c r="D147" s="9"/>
    </row>
    <row r="148" spans="1:4" ht="15">
      <c r="A148" s="8"/>
      <c r="B148" s="9"/>
      <c r="C148" s="9"/>
      <c r="D148" s="9"/>
    </row>
    <row r="149" spans="1:4" ht="15">
      <c r="A149" s="8"/>
      <c r="B149" s="9"/>
      <c r="C149" s="9"/>
      <c r="D149" s="9"/>
    </row>
    <row r="150" spans="1:4" ht="15">
      <c r="A150" s="8"/>
      <c r="B150" s="9"/>
      <c r="C150" s="9"/>
      <c r="D150" s="9"/>
    </row>
    <row r="151" spans="1:4" ht="15">
      <c r="A151" s="8"/>
      <c r="B151" s="9"/>
      <c r="C151" s="9"/>
      <c r="D151" s="9"/>
    </row>
    <row r="152" spans="1:4" ht="15">
      <c r="A152" s="8"/>
      <c r="B152" s="9"/>
      <c r="C152" s="9"/>
      <c r="D152" s="9"/>
    </row>
    <row r="153" spans="1:4" ht="15">
      <c r="A153" s="8"/>
      <c r="B153" s="9"/>
      <c r="C153" s="9"/>
      <c r="D153" s="9"/>
    </row>
    <row r="154" spans="1:4" ht="15">
      <c r="A154" s="8"/>
      <c r="B154" s="9"/>
      <c r="C154" s="9"/>
      <c r="D154" s="9"/>
    </row>
    <row r="155" spans="1:4" ht="15">
      <c r="A155" s="8"/>
      <c r="B155" s="9"/>
      <c r="C155" s="9"/>
      <c r="D155" s="9"/>
    </row>
    <row r="156" spans="1:4" ht="15">
      <c r="A156" s="8"/>
      <c r="B156" s="9"/>
      <c r="C156" s="9"/>
      <c r="D156" s="9"/>
    </row>
    <row r="157" spans="1:4" ht="15">
      <c r="A157" s="8"/>
      <c r="B157" s="9"/>
      <c r="C157" s="9"/>
      <c r="D157" s="9"/>
    </row>
  </sheetData>
  <sheetProtection/>
  <mergeCells count="8">
    <mergeCell ref="A121:D121"/>
    <mergeCell ref="A126:D126"/>
    <mergeCell ref="A1:D1"/>
    <mergeCell ref="A7:D7"/>
    <mergeCell ref="A25:D25"/>
    <mergeCell ref="A58:D58"/>
    <mergeCell ref="A63:D63"/>
    <mergeCell ref="A70:D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7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6.28125" style="4" customWidth="1"/>
    <col min="2" max="2" width="51.421875" style="1" customWidth="1"/>
    <col min="3" max="3" width="9.140625" style="1" customWidth="1"/>
    <col min="4" max="4" width="17.00390625" style="1" customWidth="1"/>
    <col min="5" max="16384" width="9.140625" style="1" customWidth="1"/>
  </cols>
  <sheetData>
    <row r="1" spans="1:4" ht="30" customHeight="1">
      <c r="A1" s="34" t="s">
        <v>99</v>
      </c>
      <c r="B1" s="34"/>
      <c r="C1" s="34"/>
      <c r="D1" s="34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5" customFormat="1" ht="12.75">
      <c r="A4" s="7">
        <v>1</v>
      </c>
      <c r="B4" s="6" t="s">
        <v>4</v>
      </c>
      <c r="C4" s="7" t="s">
        <v>57</v>
      </c>
      <c r="D4" s="14">
        <v>42460</v>
      </c>
    </row>
    <row r="5" spans="1:4" s="5" customFormat="1" ht="12.75">
      <c r="A5" s="7">
        <v>2</v>
      </c>
      <c r="B5" s="6" t="s">
        <v>5</v>
      </c>
      <c r="C5" s="7" t="s">
        <v>57</v>
      </c>
      <c r="D5" s="14">
        <v>42005</v>
      </c>
    </row>
    <row r="6" spans="1:4" s="5" customFormat="1" ht="12.75">
      <c r="A6" s="7">
        <v>3</v>
      </c>
      <c r="B6" s="6" t="s">
        <v>6</v>
      </c>
      <c r="C6" s="7" t="s">
        <v>57</v>
      </c>
      <c r="D6" s="14">
        <v>42369</v>
      </c>
    </row>
    <row r="7" spans="1:4" s="5" customFormat="1" ht="27.75" customHeight="1">
      <c r="A7" s="31" t="s">
        <v>7</v>
      </c>
      <c r="B7" s="32"/>
      <c r="C7" s="32"/>
      <c r="D7" s="33"/>
    </row>
    <row r="8" spans="1:4" s="5" customFormat="1" ht="12.75">
      <c r="A8" s="7">
        <v>4</v>
      </c>
      <c r="B8" s="6" t="s">
        <v>8</v>
      </c>
      <c r="C8" s="6" t="s">
        <v>9</v>
      </c>
      <c r="D8" s="25">
        <f>D10-D9</f>
        <v>50798.52</v>
      </c>
    </row>
    <row r="9" spans="1:4" s="5" customFormat="1" ht="12.75">
      <c r="A9" s="7">
        <v>5</v>
      </c>
      <c r="B9" s="6" t="s">
        <v>10</v>
      </c>
      <c r="C9" s="6" t="s">
        <v>9</v>
      </c>
      <c r="D9" s="25">
        <f>8.27+148.6+1.56+9.71+43.58</f>
        <v>211.72000000000003</v>
      </c>
    </row>
    <row r="10" spans="1:4" s="5" customFormat="1" ht="12.75">
      <c r="A10" s="7">
        <v>6</v>
      </c>
      <c r="B10" s="6" t="s">
        <v>11</v>
      </c>
      <c r="C10" s="6" t="s">
        <v>9</v>
      </c>
      <c r="D10" s="25">
        <f>2011.8+37626.03+386.4+0.02+10985.99</f>
        <v>51010.24</v>
      </c>
    </row>
    <row r="11" spans="1:4" s="5" customFormat="1" ht="25.5">
      <c r="A11" s="7">
        <v>7</v>
      </c>
      <c r="B11" s="6" t="s">
        <v>12</v>
      </c>
      <c r="C11" s="6"/>
      <c r="D11" s="25">
        <v>647788</v>
      </c>
    </row>
    <row r="12" spans="1:4" s="5" customFormat="1" ht="12.75">
      <c r="A12" s="7">
        <v>8</v>
      </c>
      <c r="B12" s="6" t="s">
        <v>13</v>
      </c>
      <c r="C12" s="6" t="s">
        <v>9</v>
      </c>
      <c r="D12" s="25">
        <f>D11-D14</f>
        <v>504557</v>
      </c>
    </row>
    <row r="13" spans="1:4" s="5" customFormat="1" ht="12.75">
      <c r="A13" s="7">
        <v>9</v>
      </c>
      <c r="B13" s="6" t="s">
        <v>14</v>
      </c>
      <c r="C13" s="6" t="s">
        <v>9</v>
      </c>
      <c r="D13" s="25"/>
    </row>
    <row r="14" spans="1:4" s="5" customFormat="1" ht="12.75">
      <c r="A14" s="7">
        <v>10</v>
      </c>
      <c r="B14" s="6" t="s">
        <v>15</v>
      </c>
      <c r="C14" s="6" t="s">
        <v>9</v>
      </c>
      <c r="D14" s="25">
        <v>143231</v>
      </c>
    </row>
    <row r="15" spans="1:4" s="5" customFormat="1" ht="12.75">
      <c r="A15" s="7">
        <v>11</v>
      </c>
      <c r="B15" s="6" t="s">
        <v>16</v>
      </c>
      <c r="C15" s="6" t="s">
        <v>9</v>
      </c>
      <c r="D15" s="25">
        <f>SUM(D16:D20)</f>
        <v>637384.3800000001</v>
      </c>
    </row>
    <row r="16" spans="1:4" s="5" customFormat="1" ht="12.75">
      <c r="A16" s="7">
        <v>12</v>
      </c>
      <c r="B16" s="6" t="s">
        <v>17</v>
      </c>
      <c r="C16" s="6" t="s">
        <v>9</v>
      </c>
      <c r="D16" s="25">
        <f>24245.07+432198.09+4347.02+27821.77+0.02+128137.02+5126.39</f>
        <v>621875.3800000001</v>
      </c>
    </row>
    <row r="17" spans="1:4" s="5" customFormat="1" ht="12.75">
      <c r="A17" s="7">
        <v>13</v>
      </c>
      <c r="B17" s="6" t="s">
        <v>18</v>
      </c>
      <c r="C17" s="6" t="s">
        <v>9</v>
      </c>
      <c r="D17" s="25"/>
    </row>
    <row r="18" spans="1:4" s="5" customFormat="1" ht="12.75">
      <c r="A18" s="7">
        <v>14</v>
      </c>
      <c r="B18" s="6" t="s">
        <v>19</v>
      </c>
      <c r="C18" s="6" t="s">
        <v>9</v>
      </c>
      <c r="D18" s="25"/>
    </row>
    <row r="19" spans="1:4" s="5" customFormat="1" ht="12.75">
      <c r="A19" s="7">
        <v>15</v>
      </c>
      <c r="B19" s="6" t="s">
        <v>20</v>
      </c>
      <c r="C19" s="6" t="s">
        <v>9</v>
      </c>
      <c r="D19" s="25">
        <v>15509</v>
      </c>
    </row>
    <row r="20" spans="1:4" s="5" customFormat="1" ht="12.75">
      <c r="A20" s="7">
        <v>16</v>
      </c>
      <c r="B20" s="6" t="s">
        <v>21</v>
      </c>
      <c r="C20" s="6" t="s">
        <v>9</v>
      </c>
      <c r="D20" s="25"/>
    </row>
    <row r="21" spans="1:4" s="5" customFormat="1" ht="12.75">
      <c r="A21" s="7">
        <v>17</v>
      </c>
      <c r="B21" s="6" t="s">
        <v>22</v>
      </c>
      <c r="C21" s="6" t="s">
        <v>9</v>
      </c>
      <c r="D21" s="25">
        <f>D8+D15</f>
        <v>688182.9000000001</v>
      </c>
    </row>
    <row r="22" spans="1:4" s="5" customFormat="1" ht="12.75">
      <c r="A22" s="7">
        <v>18</v>
      </c>
      <c r="B22" s="6" t="s">
        <v>23</v>
      </c>
      <c r="C22" s="6" t="s">
        <v>9</v>
      </c>
      <c r="D22" s="25">
        <f>D24-D23</f>
        <v>79160.42</v>
      </c>
    </row>
    <row r="23" spans="1:4" s="5" customFormat="1" ht="12.75">
      <c r="A23" s="7">
        <v>19</v>
      </c>
      <c r="B23" s="6" t="s">
        <v>10</v>
      </c>
      <c r="C23" s="6" t="s">
        <v>9</v>
      </c>
      <c r="D23" s="26">
        <f>6.05+0.06+371.22+0.14+216.54+2.12+13.55+64.73+5.11</f>
        <v>679.52</v>
      </c>
    </row>
    <row r="24" spans="1:4" s="5" customFormat="1" ht="12.75">
      <c r="A24" s="7">
        <v>20</v>
      </c>
      <c r="B24" s="6" t="s">
        <v>11</v>
      </c>
      <c r="C24" s="6" t="s">
        <v>9</v>
      </c>
      <c r="D24" s="26">
        <f>4049.68+54586.99+534.48+3372.55+16104.32+1191.92</f>
        <v>79839.94</v>
      </c>
    </row>
    <row r="25" spans="1:4" s="5" customFormat="1" ht="26.25" customHeight="1">
      <c r="A25" s="31" t="s">
        <v>24</v>
      </c>
      <c r="B25" s="32"/>
      <c r="C25" s="32"/>
      <c r="D25" s="33"/>
    </row>
    <row r="26" spans="1:4" s="5" customFormat="1" ht="27.75" customHeight="1">
      <c r="A26" s="7">
        <v>21</v>
      </c>
      <c r="B26" s="6" t="s">
        <v>62</v>
      </c>
      <c r="C26" s="6" t="s">
        <v>9</v>
      </c>
      <c r="D26" s="25">
        <v>50397</v>
      </c>
    </row>
    <row r="27" spans="1:4" s="5" customFormat="1" ht="19.5" customHeight="1">
      <c r="A27" s="7"/>
      <c r="B27" s="6" t="s">
        <v>63</v>
      </c>
      <c r="C27" s="6" t="s">
        <v>65</v>
      </c>
      <c r="D27" s="7">
        <v>1.57</v>
      </c>
    </row>
    <row r="28" spans="1:4" s="5" customFormat="1" ht="14.25" customHeight="1">
      <c r="A28" s="7"/>
      <c r="B28" s="6" t="s">
        <v>25</v>
      </c>
      <c r="C28" s="6"/>
      <c r="D28" s="7" t="s">
        <v>64</v>
      </c>
    </row>
    <row r="29" spans="1:4" s="5" customFormat="1" ht="26.25" customHeight="1">
      <c r="A29" s="7">
        <v>22</v>
      </c>
      <c r="B29" s="6" t="s">
        <v>66</v>
      </c>
      <c r="C29" s="6" t="s">
        <v>9</v>
      </c>
      <c r="D29" s="25">
        <v>133234</v>
      </c>
    </row>
    <row r="30" spans="1:4" s="5" customFormat="1" ht="14.25" customHeight="1">
      <c r="A30" s="7"/>
      <c r="B30" s="23" t="s">
        <v>67</v>
      </c>
      <c r="C30" s="6" t="s">
        <v>65</v>
      </c>
      <c r="D30" s="24">
        <v>4.15</v>
      </c>
    </row>
    <row r="31" spans="1:4" s="5" customFormat="1" ht="14.25" customHeight="1">
      <c r="A31" s="22"/>
      <c r="B31" s="6" t="s">
        <v>25</v>
      </c>
      <c r="C31" s="6"/>
      <c r="D31" s="7" t="s">
        <v>68</v>
      </c>
    </row>
    <row r="32" spans="1:4" s="5" customFormat="1" ht="26.25" customHeight="1">
      <c r="A32" s="7">
        <v>23</v>
      </c>
      <c r="B32" s="6" t="s">
        <v>69</v>
      </c>
      <c r="C32" s="6" t="s">
        <v>9</v>
      </c>
      <c r="D32" s="25">
        <v>4495</v>
      </c>
    </row>
    <row r="33" spans="1:4" s="5" customFormat="1" ht="14.25" customHeight="1">
      <c r="A33" s="7"/>
      <c r="B33" s="23" t="s">
        <v>70</v>
      </c>
      <c r="C33" s="6" t="s">
        <v>65</v>
      </c>
      <c r="D33" s="24">
        <v>0.14</v>
      </c>
    </row>
    <row r="34" spans="1:4" s="5" customFormat="1" ht="14.25" customHeight="1">
      <c r="A34" s="22"/>
      <c r="B34" s="6" t="s">
        <v>25</v>
      </c>
      <c r="C34" s="6"/>
      <c r="D34" s="7" t="s">
        <v>71</v>
      </c>
    </row>
    <row r="35" spans="1:4" s="5" customFormat="1" ht="40.5" customHeight="1">
      <c r="A35" s="7">
        <v>24</v>
      </c>
      <c r="B35" s="6" t="s">
        <v>92</v>
      </c>
      <c r="C35" s="6" t="s">
        <v>9</v>
      </c>
      <c r="D35" s="25">
        <v>74151</v>
      </c>
    </row>
    <row r="36" spans="1:4" s="5" customFormat="1" ht="14.25" customHeight="1">
      <c r="A36" s="7"/>
      <c r="B36" s="23" t="s">
        <v>72</v>
      </c>
      <c r="C36" s="6" t="s">
        <v>65</v>
      </c>
      <c r="D36" s="24">
        <v>2.11</v>
      </c>
    </row>
    <row r="37" spans="1:4" s="5" customFormat="1" ht="14.25" customHeight="1">
      <c r="A37" s="22"/>
      <c r="B37" s="6" t="s">
        <v>25</v>
      </c>
      <c r="C37" s="6"/>
      <c r="D37" s="7" t="s">
        <v>73</v>
      </c>
    </row>
    <row r="38" spans="1:4" s="5" customFormat="1" ht="14.25" customHeight="1">
      <c r="A38" s="7"/>
      <c r="B38" s="23" t="s">
        <v>74</v>
      </c>
      <c r="C38" s="6" t="s">
        <v>65</v>
      </c>
      <c r="D38" s="24">
        <v>0.2</v>
      </c>
    </row>
    <row r="39" spans="1:4" s="5" customFormat="1" ht="14.25" customHeight="1">
      <c r="A39" s="22"/>
      <c r="B39" s="6" t="s">
        <v>25</v>
      </c>
      <c r="C39" s="6"/>
      <c r="D39" s="7" t="s">
        <v>73</v>
      </c>
    </row>
    <row r="40" spans="1:4" s="5" customFormat="1" ht="25.5" customHeight="1">
      <c r="A40" s="7">
        <v>25</v>
      </c>
      <c r="B40" s="6" t="s">
        <v>91</v>
      </c>
      <c r="C40" s="6" t="s">
        <v>9</v>
      </c>
      <c r="D40" s="25">
        <v>50156</v>
      </c>
    </row>
    <row r="41" spans="1:4" s="5" customFormat="1" ht="28.5" customHeight="1">
      <c r="A41" s="7"/>
      <c r="B41" s="23" t="s">
        <v>97</v>
      </c>
      <c r="C41" s="6" t="s">
        <v>65</v>
      </c>
      <c r="D41" s="24">
        <v>1.56</v>
      </c>
    </row>
    <row r="42" spans="1:4" s="5" customFormat="1" ht="14.25" customHeight="1">
      <c r="A42" s="22"/>
      <c r="B42" s="6" t="s">
        <v>25</v>
      </c>
      <c r="C42" s="6"/>
      <c r="D42" s="7" t="s">
        <v>73</v>
      </c>
    </row>
    <row r="43" spans="1:4" s="5" customFormat="1" ht="54" customHeight="1">
      <c r="A43" s="7">
        <v>26</v>
      </c>
      <c r="B43" s="6" t="s">
        <v>77</v>
      </c>
      <c r="C43" s="6" t="s">
        <v>9</v>
      </c>
      <c r="D43" s="25">
        <v>55533</v>
      </c>
    </row>
    <row r="44" spans="1:4" s="5" customFormat="1" ht="14.25" customHeight="1">
      <c r="A44" s="7"/>
      <c r="B44" s="23" t="s">
        <v>78</v>
      </c>
      <c r="C44" s="6" t="s">
        <v>65</v>
      </c>
      <c r="D44" s="24">
        <v>1.73</v>
      </c>
    </row>
    <row r="45" spans="1:4" s="5" customFormat="1" ht="14.25" customHeight="1">
      <c r="A45" s="22"/>
      <c r="B45" s="6" t="s">
        <v>25</v>
      </c>
      <c r="C45" s="6"/>
      <c r="D45" s="7" t="s">
        <v>68</v>
      </c>
    </row>
    <row r="46" spans="1:4" s="5" customFormat="1" ht="16.5" customHeight="1">
      <c r="A46" s="7">
        <v>27</v>
      </c>
      <c r="B46" s="6" t="s">
        <v>79</v>
      </c>
      <c r="C46" s="6" t="s">
        <v>9</v>
      </c>
      <c r="D46" s="25">
        <v>28734</v>
      </c>
    </row>
    <row r="47" spans="1:4" s="5" customFormat="1" ht="14.25" customHeight="1">
      <c r="A47" s="7"/>
      <c r="B47" s="23" t="s">
        <v>80</v>
      </c>
      <c r="C47" s="6" t="s">
        <v>65</v>
      </c>
      <c r="D47" s="24">
        <v>0.9</v>
      </c>
    </row>
    <row r="48" spans="1:4" s="5" customFormat="1" ht="14.25" customHeight="1">
      <c r="A48" s="22"/>
      <c r="B48" s="6" t="s">
        <v>25</v>
      </c>
      <c r="C48" s="6"/>
      <c r="D48" s="7" t="s">
        <v>81</v>
      </c>
    </row>
    <row r="49" spans="1:4" s="5" customFormat="1" ht="29.25" customHeight="1">
      <c r="A49" s="7">
        <v>28</v>
      </c>
      <c r="B49" s="6" t="s">
        <v>82</v>
      </c>
      <c r="C49" s="6" t="s">
        <v>9</v>
      </c>
      <c r="D49" s="25">
        <v>93572</v>
      </c>
    </row>
    <row r="50" spans="1:4" s="5" customFormat="1" ht="14.25" customHeight="1">
      <c r="A50" s="7"/>
      <c r="B50" s="23" t="s">
        <v>83</v>
      </c>
      <c r="C50" s="6" t="s">
        <v>65</v>
      </c>
      <c r="D50" s="24">
        <v>2.92</v>
      </c>
    </row>
    <row r="51" spans="1:4" s="5" customFormat="1" ht="14.25" customHeight="1">
      <c r="A51" s="22"/>
      <c r="B51" s="6" t="s">
        <v>25</v>
      </c>
      <c r="C51" s="6"/>
      <c r="D51" s="7" t="s">
        <v>68</v>
      </c>
    </row>
    <row r="52" spans="1:4" s="5" customFormat="1" ht="25.5" customHeight="1">
      <c r="A52" s="7">
        <v>29</v>
      </c>
      <c r="B52" s="6" t="s">
        <v>84</v>
      </c>
      <c r="C52" s="6" t="s">
        <v>9</v>
      </c>
      <c r="D52" s="25">
        <v>143231</v>
      </c>
    </row>
    <row r="53" spans="1:4" s="5" customFormat="1" ht="28.5" customHeight="1">
      <c r="A53" s="7"/>
      <c r="B53" s="23" t="s">
        <v>85</v>
      </c>
      <c r="C53" s="6" t="s">
        <v>65</v>
      </c>
      <c r="D53" s="24">
        <v>4.46</v>
      </c>
    </row>
    <row r="54" spans="1:4" s="5" customFormat="1" ht="14.25" customHeight="1">
      <c r="A54" s="22"/>
      <c r="B54" s="6" t="s">
        <v>25</v>
      </c>
      <c r="C54" s="6"/>
      <c r="D54" s="7" t="s">
        <v>73</v>
      </c>
    </row>
    <row r="55" spans="1:4" s="5" customFormat="1" ht="28.5" customHeight="1">
      <c r="A55" s="7">
        <v>30</v>
      </c>
      <c r="B55" s="6" t="s">
        <v>86</v>
      </c>
      <c r="C55" s="6" t="s">
        <v>9</v>
      </c>
      <c r="D55" s="25">
        <v>14285</v>
      </c>
    </row>
    <row r="56" spans="1:4" s="5" customFormat="1" ht="26.25" customHeight="1">
      <c r="A56" s="7"/>
      <c r="B56" s="23" t="s">
        <v>87</v>
      </c>
      <c r="C56" s="6" t="s">
        <v>65</v>
      </c>
      <c r="D56" s="24">
        <v>0.45</v>
      </c>
    </row>
    <row r="57" spans="1:4" s="5" customFormat="1" ht="27.75" customHeight="1">
      <c r="A57" s="22"/>
      <c r="B57" s="6" t="s">
        <v>25</v>
      </c>
      <c r="C57" s="6"/>
      <c r="D57" s="7" t="s">
        <v>88</v>
      </c>
    </row>
    <row r="58" spans="1:4" s="5" customFormat="1" ht="16.5" customHeight="1">
      <c r="A58" s="31" t="s">
        <v>26</v>
      </c>
      <c r="B58" s="32"/>
      <c r="C58" s="32"/>
      <c r="D58" s="33"/>
    </row>
    <row r="59" spans="1:4" s="5" customFormat="1" ht="14.25" customHeight="1">
      <c r="A59" s="7">
        <f>A55+1</f>
        <v>31</v>
      </c>
      <c r="B59" s="6" t="s">
        <v>27</v>
      </c>
      <c r="C59" s="6" t="s">
        <v>28</v>
      </c>
      <c r="D59" s="7">
        <v>0</v>
      </c>
    </row>
    <row r="60" spans="1:4" s="5" customFormat="1" ht="14.25" customHeight="1">
      <c r="A60" s="7">
        <f>A59+1</f>
        <v>32</v>
      </c>
      <c r="B60" s="6" t="s">
        <v>29</v>
      </c>
      <c r="C60" s="6" t="s">
        <v>30</v>
      </c>
      <c r="D60" s="7">
        <v>0</v>
      </c>
    </row>
    <row r="61" spans="1:4" s="5" customFormat="1" ht="14.25" customHeight="1">
      <c r="A61" s="7">
        <f>A60+1</f>
        <v>33</v>
      </c>
      <c r="B61" s="6" t="s">
        <v>31</v>
      </c>
      <c r="C61" s="6" t="s">
        <v>28</v>
      </c>
      <c r="D61" s="7">
        <v>0</v>
      </c>
    </row>
    <row r="62" spans="1:4" s="5" customFormat="1" ht="14.25" customHeight="1">
      <c r="A62" s="7">
        <f>A61+1</f>
        <v>34</v>
      </c>
      <c r="B62" s="6" t="s">
        <v>32</v>
      </c>
      <c r="C62" s="6" t="s">
        <v>9</v>
      </c>
      <c r="D62" s="7">
        <v>0</v>
      </c>
    </row>
    <row r="63" spans="1:4" s="5" customFormat="1" ht="17.25" customHeight="1">
      <c r="A63" s="31" t="s">
        <v>33</v>
      </c>
      <c r="B63" s="32"/>
      <c r="C63" s="32"/>
      <c r="D63" s="33"/>
    </row>
    <row r="64" spans="1:4" s="5" customFormat="1" ht="25.5">
      <c r="A64" s="7">
        <f>A62+1</f>
        <v>35</v>
      </c>
      <c r="B64" s="6" t="s">
        <v>34</v>
      </c>
      <c r="C64" s="6" t="s">
        <v>9</v>
      </c>
      <c r="D64" s="25">
        <f>D66-D65</f>
        <v>69548.31</v>
      </c>
    </row>
    <row r="65" spans="1:4" s="5" customFormat="1" ht="15" customHeight="1">
      <c r="A65" s="7">
        <f>A64+1</f>
        <v>36</v>
      </c>
      <c r="B65" s="6" t="s">
        <v>10</v>
      </c>
      <c r="C65" s="6" t="s">
        <v>9</v>
      </c>
      <c r="D65" s="25">
        <f>1271.98+866.62+427.43+201.62+72.4</f>
        <v>2840.0499999999997</v>
      </c>
    </row>
    <row r="66" spans="1:4" s="5" customFormat="1" ht="15" customHeight="1">
      <c r="A66" s="7">
        <f>A65+1</f>
        <v>37</v>
      </c>
      <c r="B66" s="6" t="s">
        <v>11</v>
      </c>
      <c r="C66" s="6" t="s">
        <v>9</v>
      </c>
      <c r="D66" s="25">
        <f>23757.61+10272.19+8158.18+8740.79+21459.59</f>
        <v>72388.36</v>
      </c>
    </row>
    <row r="67" spans="1:4" s="5" customFormat="1" ht="25.5">
      <c r="A67" s="7">
        <f>A66+1</f>
        <v>38</v>
      </c>
      <c r="B67" s="6" t="s">
        <v>35</v>
      </c>
      <c r="C67" s="6" t="s">
        <v>9</v>
      </c>
      <c r="D67" s="25">
        <f>D69-D68</f>
        <v>94549.30999999998</v>
      </c>
    </row>
    <row r="68" spans="1:4" s="5" customFormat="1" ht="13.5" customHeight="1">
      <c r="A68" s="7">
        <f>A67+1</f>
        <v>39</v>
      </c>
      <c r="B68" s="6" t="s">
        <v>10</v>
      </c>
      <c r="C68" s="6" t="s">
        <v>9</v>
      </c>
      <c r="D68" s="25">
        <f>150.55+2198.01+1664.74+1369.79+100.04</f>
        <v>5483.13</v>
      </c>
    </row>
    <row r="69" spans="1:4" s="5" customFormat="1" ht="13.5" customHeight="1">
      <c r="A69" s="7">
        <f>A68+1</f>
        <v>40</v>
      </c>
      <c r="B69" s="6" t="s">
        <v>11</v>
      </c>
      <c r="C69" s="6" t="s">
        <v>9</v>
      </c>
      <c r="D69" s="25">
        <f>29341.3+14385.76+11558.05+11524.76+35053.02-1830.45</f>
        <v>100032.43999999999</v>
      </c>
    </row>
    <row r="70" spans="1:4" s="5" customFormat="1" ht="18" customHeight="1">
      <c r="A70" s="31" t="s">
        <v>52</v>
      </c>
      <c r="B70" s="32"/>
      <c r="C70" s="32"/>
      <c r="D70" s="33"/>
    </row>
    <row r="71" spans="1:4" s="5" customFormat="1" ht="12.75">
      <c r="A71" s="7">
        <f>A69+1</f>
        <v>41</v>
      </c>
      <c r="B71" s="6" t="s">
        <v>36</v>
      </c>
      <c r="C71" s="6"/>
      <c r="D71" s="15" t="s">
        <v>53</v>
      </c>
    </row>
    <row r="72" spans="1:4" s="5" customFormat="1" ht="12.75">
      <c r="A72" s="7">
        <f>A71+1</f>
        <v>42</v>
      </c>
      <c r="B72" s="6" t="s">
        <v>37</v>
      </c>
      <c r="C72" s="6"/>
      <c r="D72" s="7" t="s">
        <v>59</v>
      </c>
    </row>
    <row r="73" spans="1:4" s="5" customFormat="1" ht="12.75">
      <c r="A73" s="7">
        <f aca="true" t="shared" si="0" ref="A73:A120">A72+1</f>
        <v>43</v>
      </c>
      <c r="B73" s="6" t="s">
        <v>38</v>
      </c>
      <c r="C73" s="6" t="s">
        <v>39</v>
      </c>
      <c r="D73" s="7">
        <v>124620</v>
      </c>
    </row>
    <row r="74" spans="1:4" s="5" customFormat="1" ht="12.75">
      <c r="A74" s="7">
        <f t="shared" si="0"/>
        <v>44</v>
      </c>
      <c r="B74" s="6" t="s">
        <v>40</v>
      </c>
      <c r="C74" s="6" t="s">
        <v>9</v>
      </c>
      <c r="D74" s="25">
        <v>252070</v>
      </c>
    </row>
    <row r="75" spans="1:4" s="5" customFormat="1" ht="12.75">
      <c r="A75" s="7">
        <f t="shared" si="0"/>
        <v>45</v>
      </c>
      <c r="B75" s="6" t="s">
        <v>41</v>
      </c>
      <c r="C75" s="6" t="s">
        <v>9</v>
      </c>
      <c r="D75" s="25">
        <v>238635</v>
      </c>
    </row>
    <row r="76" spans="1:4" s="5" customFormat="1" ht="12.75">
      <c r="A76" s="7">
        <f t="shared" si="0"/>
        <v>46</v>
      </c>
      <c r="B76" s="6" t="s">
        <v>42</v>
      </c>
      <c r="C76" s="6" t="s">
        <v>9</v>
      </c>
      <c r="D76" s="25">
        <f>D74-D75</f>
        <v>13435</v>
      </c>
    </row>
    <row r="77" spans="1:4" s="11" customFormat="1" ht="12.75">
      <c r="A77" s="7">
        <f t="shared" si="0"/>
        <v>47</v>
      </c>
      <c r="B77" s="10" t="s">
        <v>43</v>
      </c>
      <c r="C77" s="10" t="s">
        <v>9</v>
      </c>
      <c r="D77" s="28">
        <v>248852</v>
      </c>
    </row>
    <row r="78" spans="1:4" s="11" customFormat="1" ht="12.75">
      <c r="A78" s="7">
        <f t="shared" si="0"/>
        <v>48</v>
      </c>
      <c r="B78" s="10" t="s">
        <v>44</v>
      </c>
      <c r="C78" s="10" t="s">
        <v>9</v>
      </c>
      <c r="D78" s="28">
        <v>245424</v>
      </c>
    </row>
    <row r="79" spans="1:4" s="11" customFormat="1" ht="12.75">
      <c r="A79" s="7">
        <f t="shared" si="0"/>
        <v>49</v>
      </c>
      <c r="B79" s="10" t="s">
        <v>45</v>
      </c>
      <c r="C79" s="10" t="s">
        <v>9</v>
      </c>
      <c r="D79" s="28">
        <v>3428</v>
      </c>
    </row>
    <row r="80" spans="1:4" s="11" customFormat="1" ht="25.5">
      <c r="A80" s="7">
        <f t="shared" si="0"/>
        <v>50</v>
      </c>
      <c r="B80" s="10" t="s">
        <v>46</v>
      </c>
      <c r="C80" s="10" t="s">
        <v>9</v>
      </c>
      <c r="D80" s="18"/>
    </row>
    <row r="81" spans="1:4" s="5" customFormat="1" ht="24">
      <c r="A81" s="7">
        <f t="shared" si="0"/>
        <v>51</v>
      </c>
      <c r="B81" s="6" t="s">
        <v>36</v>
      </c>
      <c r="C81" s="6"/>
      <c r="D81" s="15" t="s">
        <v>54</v>
      </c>
    </row>
    <row r="82" spans="1:4" s="5" customFormat="1" ht="12.75">
      <c r="A82" s="7">
        <f t="shared" si="0"/>
        <v>52</v>
      </c>
      <c r="B82" s="6" t="s">
        <v>37</v>
      </c>
      <c r="C82" s="6"/>
      <c r="D82" s="7" t="s">
        <v>60</v>
      </c>
    </row>
    <row r="83" spans="1:4" s="5" customFormat="1" ht="12.75">
      <c r="A83" s="7">
        <f t="shared" si="0"/>
        <v>53</v>
      </c>
      <c r="B83" s="6" t="s">
        <v>38</v>
      </c>
      <c r="C83" s="6" t="s">
        <v>39</v>
      </c>
      <c r="D83" s="7">
        <v>4305</v>
      </c>
    </row>
    <row r="84" spans="1:4" s="5" customFormat="1" ht="12.75">
      <c r="A84" s="7">
        <f t="shared" si="0"/>
        <v>54</v>
      </c>
      <c r="B84" s="6" t="s">
        <v>40</v>
      </c>
      <c r="C84" s="6" t="s">
        <v>9</v>
      </c>
      <c r="D84" s="25">
        <v>111867</v>
      </c>
    </row>
    <row r="85" spans="1:4" s="5" customFormat="1" ht="12.75">
      <c r="A85" s="7">
        <f t="shared" si="0"/>
        <v>55</v>
      </c>
      <c r="B85" s="6" t="s">
        <v>41</v>
      </c>
      <c r="C85" s="6" t="s">
        <v>9</v>
      </c>
      <c r="D85" s="25">
        <v>109076</v>
      </c>
    </row>
    <row r="86" spans="1:4" s="5" customFormat="1" ht="12.75">
      <c r="A86" s="7">
        <f t="shared" si="0"/>
        <v>56</v>
      </c>
      <c r="B86" s="6" t="s">
        <v>42</v>
      </c>
      <c r="C86" s="6" t="s">
        <v>9</v>
      </c>
      <c r="D86" s="25">
        <f>D84-D85</f>
        <v>2791</v>
      </c>
    </row>
    <row r="87" spans="1:4" s="11" customFormat="1" ht="12.75">
      <c r="A87" s="7">
        <f t="shared" si="0"/>
        <v>57</v>
      </c>
      <c r="B87" s="10" t="s">
        <v>43</v>
      </c>
      <c r="C87" s="10" t="s">
        <v>9</v>
      </c>
      <c r="D87" s="28">
        <v>119011</v>
      </c>
    </row>
    <row r="88" spans="1:4" s="11" customFormat="1" ht="12.75">
      <c r="A88" s="7">
        <f t="shared" si="0"/>
        <v>58</v>
      </c>
      <c r="B88" s="10" t="s">
        <v>44</v>
      </c>
      <c r="C88" s="10" t="s">
        <v>9</v>
      </c>
      <c r="D88" s="28">
        <v>113060</v>
      </c>
    </row>
    <row r="89" spans="1:4" s="11" customFormat="1" ht="12.75">
      <c r="A89" s="7">
        <f t="shared" si="0"/>
        <v>59</v>
      </c>
      <c r="B89" s="10" t="s">
        <v>45</v>
      </c>
      <c r="C89" s="10" t="s">
        <v>9</v>
      </c>
      <c r="D89" s="28">
        <v>5951</v>
      </c>
    </row>
    <row r="90" spans="1:4" s="11" customFormat="1" ht="25.5">
      <c r="A90" s="7">
        <f t="shared" si="0"/>
        <v>60</v>
      </c>
      <c r="B90" s="10" t="s">
        <v>46</v>
      </c>
      <c r="C90" s="10" t="s">
        <v>9</v>
      </c>
      <c r="D90" s="18"/>
    </row>
    <row r="91" spans="1:4" s="5" customFormat="1" ht="25.5">
      <c r="A91" s="7">
        <f t="shared" si="0"/>
        <v>61</v>
      </c>
      <c r="B91" s="6" t="s">
        <v>36</v>
      </c>
      <c r="C91" s="6"/>
      <c r="D91" s="17" t="s">
        <v>55</v>
      </c>
    </row>
    <row r="92" spans="1:4" s="5" customFormat="1" ht="12.75">
      <c r="A92" s="7">
        <f t="shared" si="0"/>
        <v>62</v>
      </c>
      <c r="B92" s="6" t="s">
        <v>37</v>
      </c>
      <c r="C92" s="6"/>
      <c r="D92" s="7" t="s">
        <v>60</v>
      </c>
    </row>
    <row r="93" spans="1:4" s="5" customFormat="1" ht="12.75">
      <c r="A93" s="7">
        <f t="shared" si="0"/>
        <v>63</v>
      </c>
      <c r="B93" s="6" t="s">
        <v>38</v>
      </c>
      <c r="C93" s="6" t="s">
        <v>39</v>
      </c>
      <c r="D93" s="7">
        <v>3168</v>
      </c>
    </row>
    <row r="94" spans="1:4" s="5" customFormat="1" ht="12.75">
      <c r="A94" s="7">
        <f t="shared" si="0"/>
        <v>64</v>
      </c>
      <c r="B94" s="6" t="s">
        <v>40</v>
      </c>
      <c r="C94" s="6" t="s">
        <v>9</v>
      </c>
      <c r="D94" s="25">
        <v>112955</v>
      </c>
    </row>
    <row r="95" spans="1:4" s="5" customFormat="1" ht="12.75">
      <c r="A95" s="7">
        <f t="shared" si="0"/>
        <v>65</v>
      </c>
      <c r="B95" s="6" t="s">
        <v>41</v>
      </c>
      <c r="C95" s="6" t="s">
        <v>9</v>
      </c>
      <c r="D95" s="25">
        <v>111931</v>
      </c>
    </row>
    <row r="96" spans="1:4" s="5" customFormat="1" ht="12.75">
      <c r="A96" s="7">
        <f t="shared" si="0"/>
        <v>66</v>
      </c>
      <c r="B96" s="6" t="s">
        <v>42</v>
      </c>
      <c r="C96" s="6" t="s">
        <v>9</v>
      </c>
      <c r="D96" s="25">
        <f>D94-D95</f>
        <v>1024</v>
      </c>
    </row>
    <row r="97" spans="1:4" s="11" customFormat="1" ht="12.75">
      <c r="A97" s="7">
        <f t="shared" si="0"/>
        <v>67</v>
      </c>
      <c r="B97" s="10" t="s">
        <v>43</v>
      </c>
      <c r="C97" s="10" t="s">
        <v>9</v>
      </c>
      <c r="D97" s="28">
        <v>284571</v>
      </c>
    </row>
    <row r="98" spans="1:4" s="11" customFormat="1" ht="12.75">
      <c r="A98" s="7">
        <f t="shared" si="0"/>
        <v>68</v>
      </c>
      <c r="B98" s="10" t="s">
        <v>44</v>
      </c>
      <c r="C98" s="10" t="s">
        <v>9</v>
      </c>
      <c r="D98" s="28">
        <v>279478</v>
      </c>
    </row>
    <row r="99" spans="1:4" s="11" customFormat="1" ht="12.75">
      <c r="A99" s="7">
        <f t="shared" si="0"/>
        <v>69</v>
      </c>
      <c r="B99" s="10" t="s">
        <v>45</v>
      </c>
      <c r="C99" s="10" t="s">
        <v>9</v>
      </c>
      <c r="D99" s="28">
        <v>5094</v>
      </c>
    </row>
    <row r="100" spans="1:4" s="11" customFormat="1" ht="25.5">
      <c r="A100" s="7">
        <f t="shared" si="0"/>
        <v>70</v>
      </c>
      <c r="B100" s="10" t="s">
        <v>46</v>
      </c>
      <c r="C100" s="10" t="s">
        <v>9</v>
      </c>
      <c r="D100" s="18"/>
    </row>
    <row r="101" spans="1:4" s="5" customFormat="1" ht="24">
      <c r="A101" s="7">
        <f t="shared" si="0"/>
        <v>71</v>
      </c>
      <c r="B101" s="6" t="s">
        <v>36</v>
      </c>
      <c r="C101" s="6"/>
      <c r="D101" s="15" t="s">
        <v>58</v>
      </c>
    </row>
    <row r="102" spans="1:4" s="5" customFormat="1" ht="12.75">
      <c r="A102" s="7">
        <f t="shared" si="0"/>
        <v>72</v>
      </c>
      <c r="B102" s="6" t="s">
        <v>37</v>
      </c>
      <c r="C102" s="6"/>
      <c r="D102" s="7" t="s">
        <v>61</v>
      </c>
    </row>
    <row r="103" spans="1:4" s="5" customFormat="1" ht="12.75">
      <c r="A103" s="7">
        <f t="shared" si="0"/>
        <v>73</v>
      </c>
      <c r="B103" s="6" t="s">
        <v>38</v>
      </c>
      <c r="C103" s="6" t="s">
        <v>39</v>
      </c>
      <c r="D103" s="7">
        <v>383</v>
      </c>
    </row>
    <row r="104" spans="1:4" s="5" customFormat="1" ht="12.75">
      <c r="A104" s="7">
        <f t="shared" si="0"/>
        <v>74</v>
      </c>
      <c r="B104" s="6" t="s">
        <v>40</v>
      </c>
      <c r="C104" s="6" t="s">
        <v>9</v>
      </c>
      <c r="D104" s="25">
        <v>83933</v>
      </c>
    </row>
    <row r="105" spans="1:4" s="5" customFormat="1" ht="12.75">
      <c r="A105" s="7">
        <f t="shared" si="0"/>
        <v>75</v>
      </c>
      <c r="B105" s="6" t="s">
        <v>41</v>
      </c>
      <c r="C105" s="6" t="s">
        <v>9</v>
      </c>
      <c r="D105" s="25">
        <v>78743</v>
      </c>
    </row>
    <row r="106" spans="1:4" s="5" customFormat="1" ht="12.75">
      <c r="A106" s="7">
        <f t="shared" si="0"/>
        <v>76</v>
      </c>
      <c r="B106" s="6" t="s">
        <v>42</v>
      </c>
      <c r="C106" s="6" t="s">
        <v>9</v>
      </c>
      <c r="D106" s="25">
        <f>D104-D105</f>
        <v>5190</v>
      </c>
    </row>
    <row r="107" spans="1:4" s="11" customFormat="1" ht="12.75">
      <c r="A107" s="7">
        <f t="shared" si="0"/>
        <v>77</v>
      </c>
      <c r="B107" s="10" t="s">
        <v>43</v>
      </c>
      <c r="C107" s="10" t="s">
        <v>9</v>
      </c>
      <c r="D107" s="28">
        <v>472157</v>
      </c>
    </row>
    <row r="108" spans="1:4" s="11" customFormat="1" ht="12.75">
      <c r="A108" s="7">
        <f t="shared" si="0"/>
        <v>78</v>
      </c>
      <c r="B108" s="10" t="s">
        <v>44</v>
      </c>
      <c r="C108" s="10" t="s">
        <v>9</v>
      </c>
      <c r="D108" s="28">
        <v>451851</v>
      </c>
    </row>
    <row r="109" spans="1:4" s="11" customFormat="1" ht="12.75">
      <c r="A109" s="7">
        <f t="shared" si="0"/>
        <v>79</v>
      </c>
      <c r="B109" s="10" t="s">
        <v>45</v>
      </c>
      <c r="C109" s="10" t="s">
        <v>9</v>
      </c>
      <c r="D109" s="28">
        <v>8236</v>
      </c>
    </row>
    <row r="110" spans="1:4" s="11" customFormat="1" ht="25.5">
      <c r="A110" s="7">
        <f t="shared" si="0"/>
        <v>80</v>
      </c>
      <c r="B110" s="10" t="s">
        <v>46</v>
      </c>
      <c r="C110" s="10" t="s">
        <v>9</v>
      </c>
      <c r="D110" s="28"/>
    </row>
    <row r="111" spans="1:4" s="5" customFormat="1" ht="12.75">
      <c r="A111" s="7">
        <f t="shared" si="0"/>
        <v>81</v>
      </c>
      <c r="B111" s="6" t="s">
        <v>36</v>
      </c>
      <c r="C111" s="6"/>
      <c r="D111" s="17" t="s">
        <v>56</v>
      </c>
    </row>
    <row r="112" spans="1:4" s="5" customFormat="1" ht="12.75">
      <c r="A112" s="7">
        <f t="shared" si="0"/>
        <v>82</v>
      </c>
      <c r="B112" s="6" t="s">
        <v>37</v>
      </c>
      <c r="C112" s="6"/>
      <c r="D112" s="7" t="s">
        <v>60</v>
      </c>
    </row>
    <row r="113" spans="1:4" s="5" customFormat="1" ht="12.75">
      <c r="A113" s="7">
        <f t="shared" si="0"/>
        <v>83</v>
      </c>
      <c r="B113" s="6" t="s">
        <v>38</v>
      </c>
      <c r="C113" s="6" t="s">
        <v>39</v>
      </c>
      <c r="D113" s="7">
        <v>7069</v>
      </c>
    </row>
    <row r="114" spans="1:4" s="5" customFormat="1" ht="12.75">
      <c r="A114" s="7">
        <f t="shared" si="0"/>
        <v>84</v>
      </c>
      <c r="B114" s="6" t="s">
        <v>40</v>
      </c>
      <c r="C114" s="6" t="s">
        <v>9</v>
      </c>
      <c r="D114" s="25">
        <v>94549</v>
      </c>
    </row>
    <row r="115" spans="1:4" s="5" customFormat="1" ht="12.75">
      <c r="A115" s="7">
        <f t="shared" si="0"/>
        <v>85</v>
      </c>
      <c r="B115" s="6" t="s">
        <v>41</v>
      </c>
      <c r="C115" s="6" t="s">
        <v>9</v>
      </c>
      <c r="D115" s="25">
        <v>91988</v>
      </c>
    </row>
    <row r="116" spans="1:4" s="5" customFormat="1" ht="12.75">
      <c r="A116" s="7">
        <f t="shared" si="0"/>
        <v>86</v>
      </c>
      <c r="B116" s="6" t="s">
        <v>42</v>
      </c>
      <c r="C116" s="6" t="s">
        <v>9</v>
      </c>
      <c r="D116" s="25">
        <f>D114-D115</f>
        <v>2561</v>
      </c>
    </row>
    <row r="117" spans="1:4" s="11" customFormat="1" ht="12.75">
      <c r="A117" s="7">
        <f t="shared" si="0"/>
        <v>87</v>
      </c>
      <c r="B117" s="10" t="s">
        <v>43</v>
      </c>
      <c r="C117" s="10" t="s">
        <v>9</v>
      </c>
      <c r="D117" s="28">
        <v>98903</v>
      </c>
    </row>
    <row r="118" spans="1:4" s="11" customFormat="1" ht="12.75">
      <c r="A118" s="7">
        <f t="shared" si="0"/>
        <v>88</v>
      </c>
      <c r="B118" s="10" t="s">
        <v>44</v>
      </c>
      <c r="C118" s="10" t="s">
        <v>9</v>
      </c>
      <c r="D118" s="28">
        <v>93958</v>
      </c>
    </row>
    <row r="119" spans="1:4" s="11" customFormat="1" ht="12.75">
      <c r="A119" s="7">
        <f t="shared" si="0"/>
        <v>89</v>
      </c>
      <c r="B119" s="10" t="s">
        <v>45</v>
      </c>
      <c r="C119" s="10" t="s">
        <v>9</v>
      </c>
      <c r="D119" s="28">
        <v>4945</v>
      </c>
    </row>
    <row r="120" spans="1:4" s="11" customFormat="1" ht="25.5">
      <c r="A120" s="7">
        <f t="shared" si="0"/>
        <v>90</v>
      </c>
      <c r="B120" s="10" t="s">
        <v>46</v>
      </c>
      <c r="C120" s="10" t="s">
        <v>9</v>
      </c>
      <c r="D120" s="18"/>
    </row>
    <row r="121" spans="1:4" s="11" customFormat="1" ht="16.5" customHeight="1">
      <c r="A121" s="31" t="s">
        <v>47</v>
      </c>
      <c r="B121" s="32"/>
      <c r="C121" s="32"/>
      <c r="D121" s="33"/>
    </row>
    <row r="122" spans="1:4" s="11" customFormat="1" ht="12.75">
      <c r="A122" s="7">
        <v>91</v>
      </c>
      <c r="B122" s="10" t="s">
        <v>27</v>
      </c>
      <c r="C122" s="10" t="s">
        <v>28</v>
      </c>
      <c r="D122" s="28">
        <v>0</v>
      </c>
    </row>
    <row r="123" spans="1:4" s="11" customFormat="1" ht="12.75">
      <c r="A123" s="7">
        <v>92</v>
      </c>
      <c r="B123" s="10" t="s">
        <v>29</v>
      </c>
      <c r="C123" s="10" t="s">
        <v>28</v>
      </c>
      <c r="D123" s="28">
        <v>0</v>
      </c>
    </row>
    <row r="124" spans="1:4" s="11" customFormat="1" ht="12.75">
      <c r="A124" s="7">
        <v>93</v>
      </c>
      <c r="B124" s="10" t="s">
        <v>31</v>
      </c>
      <c r="C124" s="10"/>
      <c r="D124" s="28">
        <v>0</v>
      </c>
    </row>
    <row r="125" spans="1:4" s="11" customFormat="1" ht="12.75">
      <c r="A125" s="7">
        <v>94</v>
      </c>
      <c r="B125" s="10" t="s">
        <v>32</v>
      </c>
      <c r="C125" s="10" t="s">
        <v>9</v>
      </c>
      <c r="D125" s="28">
        <v>0</v>
      </c>
    </row>
    <row r="126" spans="1:4" s="11" customFormat="1" ht="21" customHeight="1">
      <c r="A126" s="31" t="s">
        <v>48</v>
      </c>
      <c r="B126" s="32"/>
      <c r="C126" s="32"/>
      <c r="D126" s="33"/>
    </row>
    <row r="127" spans="1:4" s="11" customFormat="1" ht="12.75">
      <c r="A127" s="7">
        <v>95</v>
      </c>
      <c r="B127" s="10" t="s">
        <v>49</v>
      </c>
      <c r="C127" s="10" t="s">
        <v>28</v>
      </c>
      <c r="D127" s="28">
        <v>0</v>
      </c>
    </row>
    <row r="128" spans="1:4" s="11" customFormat="1" ht="12.75">
      <c r="A128" s="7">
        <v>96</v>
      </c>
      <c r="B128" s="10" t="s">
        <v>50</v>
      </c>
      <c r="C128" s="10" t="s">
        <v>28</v>
      </c>
      <c r="D128" s="28">
        <v>0</v>
      </c>
    </row>
    <row r="129" spans="1:4" s="11" customFormat="1" ht="25.5">
      <c r="A129" s="7">
        <v>97</v>
      </c>
      <c r="B129" s="10" t="s">
        <v>51</v>
      </c>
      <c r="C129" s="10" t="s">
        <v>9</v>
      </c>
      <c r="D129" s="28">
        <v>0</v>
      </c>
    </row>
    <row r="130" spans="1:4" s="11" customFormat="1" ht="12.75">
      <c r="A130" s="12"/>
      <c r="B130" s="13"/>
      <c r="C130" s="13"/>
      <c r="D130" s="13"/>
    </row>
    <row r="131" spans="1:4" ht="15">
      <c r="A131" s="8"/>
      <c r="B131" s="9"/>
      <c r="C131" s="9"/>
      <c r="D131" s="9"/>
    </row>
    <row r="132" spans="1:4" ht="15">
      <c r="A132" s="8"/>
      <c r="B132" s="9"/>
      <c r="C132" s="9"/>
      <c r="D132" s="9"/>
    </row>
    <row r="133" spans="1:4" ht="15">
      <c r="A133" s="8"/>
      <c r="B133" s="9"/>
      <c r="C133" s="9"/>
      <c r="D133" s="9"/>
    </row>
    <row r="134" spans="1:4" ht="15">
      <c r="A134" s="8"/>
      <c r="B134" s="9"/>
      <c r="C134" s="9"/>
      <c r="D134" s="9"/>
    </row>
    <row r="135" spans="1:4" ht="15">
      <c r="A135" s="8"/>
      <c r="B135" s="9"/>
      <c r="C135" s="9"/>
      <c r="D135" s="9"/>
    </row>
    <row r="136" spans="1:4" ht="15">
      <c r="A136" s="8"/>
      <c r="B136" s="9"/>
      <c r="C136" s="9"/>
      <c r="D136" s="9"/>
    </row>
    <row r="137" spans="1:4" ht="15">
      <c r="A137" s="8"/>
      <c r="B137" s="9"/>
      <c r="C137" s="9"/>
      <c r="D137" s="9"/>
    </row>
    <row r="138" spans="1:4" ht="15">
      <c r="A138" s="8"/>
      <c r="B138" s="9"/>
      <c r="C138" s="9"/>
      <c r="D138" s="9"/>
    </row>
    <row r="139" spans="1:4" ht="15">
      <c r="A139" s="8"/>
      <c r="B139" s="9"/>
      <c r="C139" s="9"/>
      <c r="D139" s="9"/>
    </row>
    <row r="140" spans="1:4" ht="15">
      <c r="A140" s="8"/>
      <c r="B140" s="9"/>
      <c r="C140" s="9"/>
      <c r="D140" s="9"/>
    </row>
    <row r="141" spans="1:4" ht="15">
      <c r="A141" s="8"/>
      <c r="B141" s="9"/>
      <c r="C141" s="9"/>
      <c r="D141" s="9"/>
    </row>
    <row r="142" spans="1:4" ht="15">
      <c r="A142" s="8"/>
      <c r="B142" s="9"/>
      <c r="C142" s="9"/>
      <c r="D142" s="9"/>
    </row>
    <row r="143" spans="1:4" ht="15">
      <c r="A143" s="8"/>
      <c r="B143" s="9"/>
      <c r="C143" s="9"/>
      <c r="D143" s="9"/>
    </row>
    <row r="144" spans="1:4" ht="15">
      <c r="A144" s="8"/>
      <c r="B144" s="9"/>
      <c r="C144" s="9"/>
      <c r="D144" s="9"/>
    </row>
    <row r="145" spans="1:4" ht="15">
      <c r="A145" s="8"/>
      <c r="B145" s="9"/>
      <c r="C145" s="9"/>
      <c r="D145" s="9"/>
    </row>
    <row r="146" spans="1:4" ht="15">
      <c r="A146" s="8"/>
      <c r="B146" s="9"/>
      <c r="C146" s="9"/>
      <c r="D146" s="9"/>
    </row>
    <row r="147" spans="1:4" ht="15">
      <c r="A147" s="8"/>
      <c r="B147" s="9"/>
      <c r="C147" s="9"/>
      <c r="D147" s="9"/>
    </row>
    <row r="148" spans="1:4" ht="15">
      <c r="A148" s="8"/>
      <c r="B148" s="9"/>
      <c r="C148" s="9"/>
      <c r="D148" s="9"/>
    </row>
    <row r="149" spans="1:4" ht="15">
      <c r="A149" s="8"/>
      <c r="B149" s="9"/>
      <c r="C149" s="9"/>
      <c r="D149" s="9"/>
    </row>
    <row r="150" spans="1:4" ht="15">
      <c r="A150" s="8"/>
      <c r="B150" s="9"/>
      <c r="C150" s="9"/>
      <c r="D150" s="9"/>
    </row>
    <row r="151" spans="1:4" ht="15">
      <c r="A151" s="8"/>
      <c r="B151" s="9"/>
      <c r="C151" s="9"/>
      <c r="D151" s="9"/>
    </row>
    <row r="152" spans="1:4" ht="15">
      <c r="A152" s="8"/>
      <c r="B152" s="9"/>
      <c r="C152" s="9"/>
      <c r="D152" s="9"/>
    </row>
    <row r="153" spans="1:4" ht="15">
      <c r="A153" s="8"/>
      <c r="B153" s="9"/>
      <c r="C153" s="9"/>
      <c r="D153" s="9"/>
    </row>
    <row r="154" spans="1:4" ht="15">
      <c r="A154" s="8"/>
      <c r="B154" s="9"/>
      <c r="C154" s="9"/>
      <c r="D154" s="9"/>
    </row>
    <row r="155" spans="1:4" ht="15">
      <c r="A155" s="8"/>
      <c r="B155" s="9"/>
      <c r="C155" s="9"/>
      <c r="D155" s="9"/>
    </row>
    <row r="156" spans="1:4" ht="15">
      <c r="A156" s="8"/>
      <c r="B156" s="9"/>
      <c r="C156" s="9"/>
      <c r="D156" s="9"/>
    </row>
    <row r="157" spans="1:4" ht="15">
      <c r="A157" s="8"/>
      <c r="B157" s="9"/>
      <c r="C157" s="9"/>
      <c r="D157" s="9"/>
    </row>
  </sheetData>
  <sheetProtection/>
  <mergeCells count="8">
    <mergeCell ref="A121:D121"/>
    <mergeCell ref="A126:D126"/>
    <mergeCell ref="A1:D1"/>
    <mergeCell ref="A7:D7"/>
    <mergeCell ref="A25:D25"/>
    <mergeCell ref="A58:D58"/>
    <mergeCell ref="A63:D63"/>
    <mergeCell ref="A70:D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6.28125" style="4" customWidth="1"/>
    <col min="2" max="2" width="51.421875" style="1" customWidth="1"/>
    <col min="3" max="3" width="9.140625" style="1" customWidth="1"/>
    <col min="4" max="4" width="17.00390625" style="1" customWidth="1"/>
    <col min="5" max="16384" width="9.140625" style="1" customWidth="1"/>
  </cols>
  <sheetData>
    <row r="1" spans="1:4" ht="34.5" customHeight="1">
      <c r="A1" s="34" t="s">
        <v>100</v>
      </c>
      <c r="B1" s="34"/>
      <c r="C1" s="34"/>
      <c r="D1" s="34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5" customFormat="1" ht="12.75">
      <c r="A4" s="7">
        <v>1</v>
      </c>
      <c r="B4" s="6" t="s">
        <v>4</v>
      </c>
      <c r="C4" s="7" t="s">
        <v>57</v>
      </c>
      <c r="D4" s="14">
        <v>42460</v>
      </c>
    </row>
    <row r="5" spans="1:4" s="5" customFormat="1" ht="12.75">
      <c r="A5" s="7">
        <v>2</v>
      </c>
      <c r="B5" s="6" t="s">
        <v>5</v>
      </c>
      <c r="C5" s="7" t="s">
        <v>57</v>
      </c>
      <c r="D5" s="14">
        <v>42005</v>
      </c>
    </row>
    <row r="6" spans="1:4" s="5" customFormat="1" ht="12.75">
      <c r="A6" s="7">
        <v>3</v>
      </c>
      <c r="B6" s="6" t="s">
        <v>6</v>
      </c>
      <c r="C6" s="7" t="s">
        <v>57</v>
      </c>
      <c r="D6" s="14">
        <v>42369</v>
      </c>
    </row>
    <row r="7" spans="1:4" s="5" customFormat="1" ht="27.75" customHeight="1">
      <c r="A7" s="31" t="s">
        <v>7</v>
      </c>
      <c r="B7" s="32"/>
      <c r="C7" s="32"/>
      <c r="D7" s="33"/>
    </row>
    <row r="8" spans="1:4" s="5" customFormat="1" ht="12.75">
      <c r="A8" s="7">
        <v>4</v>
      </c>
      <c r="B8" s="6" t="s">
        <v>8</v>
      </c>
      <c r="C8" s="6" t="s">
        <v>9</v>
      </c>
      <c r="D8" s="25">
        <f>D10-D9</f>
        <v>215835.3</v>
      </c>
    </row>
    <row r="9" spans="1:4" s="5" customFormat="1" ht="12.75">
      <c r="A9" s="7">
        <v>5</v>
      </c>
      <c r="B9" s="6" t="s">
        <v>10</v>
      </c>
      <c r="C9" s="6" t="s">
        <v>9</v>
      </c>
      <c r="D9" s="25">
        <f>125.26+2847.43+26.69+182.74+816.32</f>
        <v>3998.44</v>
      </c>
    </row>
    <row r="10" spans="1:4" s="5" customFormat="1" ht="12.75">
      <c r="A10" s="7">
        <v>6</v>
      </c>
      <c r="B10" s="6" t="s">
        <v>11</v>
      </c>
      <c r="C10" s="6" t="s">
        <v>9</v>
      </c>
      <c r="D10" s="25">
        <f>3855.95+162171.88+1431.18+260.61+9523.99+42590.13</f>
        <v>219833.74</v>
      </c>
    </row>
    <row r="11" spans="1:4" s="5" customFormat="1" ht="25.5">
      <c r="A11" s="7">
        <v>7</v>
      </c>
      <c r="B11" s="6" t="s">
        <v>12</v>
      </c>
      <c r="C11" s="6"/>
      <c r="D11" s="25">
        <v>2641797</v>
      </c>
    </row>
    <row r="12" spans="1:4" s="5" customFormat="1" ht="12.75">
      <c r="A12" s="7">
        <v>8</v>
      </c>
      <c r="B12" s="6" t="s">
        <v>13</v>
      </c>
      <c r="C12" s="6" t="s">
        <v>9</v>
      </c>
      <c r="D12" s="25">
        <f>D11-D14</f>
        <v>2049282</v>
      </c>
    </row>
    <row r="13" spans="1:4" s="5" customFormat="1" ht="12.75">
      <c r="A13" s="7">
        <v>9</v>
      </c>
      <c r="B13" s="6" t="s">
        <v>14</v>
      </c>
      <c r="C13" s="6" t="s">
        <v>9</v>
      </c>
      <c r="D13" s="25"/>
    </row>
    <row r="14" spans="1:4" s="5" customFormat="1" ht="12.75">
      <c r="A14" s="7">
        <v>10</v>
      </c>
      <c r="B14" s="6" t="s">
        <v>15</v>
      </c>
      <c r="C14" s="6" t="s">
        <v>9</v>
      </c>
      <c r="D14" s="25">
        <v>592515</v>
      </c>
    </row>
    <row r="15" spans="1:4" s="5" customFormat="1" ht="12.75">
      <c r="A15" s="7">
        <v>11</v>
      </c>
      <c r="B15" s="6" t="s">
        <v>16</v>
      </c>
      <c r="C15" s="6" t="s">
        <v>9</v>
      </c>
      <c r="D15" s="25">
        <f>SUM(D16:D20)</f>
        <v>2588042.63</v>
      </c>
    </row>
    <row r="16" spans="1:4" s="5" customFormat="1" ht="12.75">
      <c r="A16" s="7">
        <v>12</v>
      </c>
      <c r="B16" s="6" t="s">
        <v>17</v>
      </c>
      <c r="C16" s="6" t="s">
        <v>9</v>
      </c>
      <c r="D16" s="25">
        <f>-96.75-0.83+65717.98-25.65-2.03+1871377.49+16649.54+267.91+107035.94+492341.59+19868.44</f>
        <v>2573133.63</v>
      </c>
    </row>
    <row r="17" spans="1:4" s="5" customFormat="1" ht="12.75">
      <c r="A17" s="7">
        <v>13</v>
      </c>
      <c r="B17" s="6" t="s">
        <v>18</v>
      </c>
      <c r="C17" s="6" t="s">
        <v>9</v>
      </c>
      <c r="D17" s="25"/>
    </row>
    <row r="18" spans="1:4" s="5" customFormat="1" ht="12.75">
      <c r="A18" s="7">
        <v>14</v>
      </c>
      <c r="B18" s="6" t="s">
        <v>19</v>
      </c>
      <c r="C18" s="6" t="s">
        <v>9</v>
      </c>
      <c r="D18" s="25"/>
    </row>
    <row r="19" spans="1:4" s="5" customFormat="1" ht="12.75">
      <c r="A19" s="7">
        <v>15</v>
      </c>
      <c r="B19" s="6" t="s">
        <v>20</v>
      </c>
      <c r="C19" s="6" t="s">
        <v>9</v>
      </c>
      <c r="D19" s="25">
        <v>14909</v>
      </c>
    </row>
    <row r="20" spans="1:4" s="5" customFormat="1" ht="12.75">
      <c r="A20" s="7">
        <v>16</v>
      </c>
      <c r="B20" s="6" t="s">
        <v>21</v>
      </c>
      <c r="C20" s="6" t="s">
        <v>9</v>
      </c>
      <c r="D20" s="25"/>
    </row>
    <row r="21" spans="1:4" s="5" customFormat="1" ht="12.75">
      <c r="A21" s="7">
        <v>17</v>
      </c>
      <c r="B21" s="6" t="s">
        <v>22</v>
      </c>
      <c r="C21" s="6" t="s">
        <v>9</v>
      </c>
      <c r="D21" s="25">
        <f>D8+D15</f>
        <v>2803877.9299999997</v>
      </c>
    </row>
    <row r="22" spans="1:4" s="5" customFormat="1" ht="12.75">
      <c r="A22" s="7">
        <v>18</v>
      </c>
      <c r="B22" s="6" t="s">
        <v>23</v>
      </c>
      <c r="C22" s="6" t="s">
        <v>9</v>
      </c>
      <c r="D22" s="25">
        <f>D24-D23</f>
        <v>273647.3</v>
      </c>
    </row>
    <row r="23" spans="1:4" s="5" customFormat="1" ht="12.75">
      <c r="A23" s="7">
        <v>19</v>
      </c>
      <c r="B23" s="6" t="s">
        <v>10</v>
      </c>
      <c r="C23" s="6" t="s">
        <v>9</v>
      </c>
      <c r="D23" s="26">
        <f>15.57+0.15+428.87+4.11+0.32+2261.33+20.21+7.3+130.17+621.83+49.15</f>
        <v>3539.01</v>
      </c>
    </row>
    <row r="24" spans="1:4" s="5" customFormat="1" ht="12.75">
      <c r="A24" s="7">
        <v>20</v>
      </c>
      <c r="B24" s="6" t="s">
        <v>11</v>
      </c>
      <c r="C24" s="6" t="s">
        <v>9</v>
      </c>
      <c r="D24" s="26">
        <f>112.32+0.98+29.76+2.35+205758.26+1785.28+11191.48+54331.45+3974.43</f>
        <v>277186.31</v>
      </c>
    </row>
    <row r="25" spans="1:4" s="5" customFormat="1" ht="26.25" customHeight="1">
      <c r="A25" s="31" t="s">
        <v>24</v>
      </c>
      <c r="B25" s="32"/>
      <c r="C25" s="32"/>
      <c r="D25" s="33"/>
    </row>
    <row r="26" spans="1:6" s="5" customFormat="1" ht="31.5" customHeight="1">
      <c r="A26" s="7">
        <v>21</v>
      </c>
      <c r="B26" s="6" t="s">
        <v>62</v>
      </c>
      <c r="C26" s="6" t="s">
        <v>9</v>
      </c>
      <c r="D26" s="25">
        <v>196830</v>
      </c>
      <c r="F26" s="29"/>
    </row>
    <row r="27" spans="1:4" s="5" customFormat="1" ht="19.5" customHeight="1">
      <c r="A27" s="7"/>
      <c r="B27" s="6" t="s">
        <v>63</v>
      </c>
      <c r="C27" s="6" t="s">
        <v>65</v>
      </c>
      <c r="D27" s="7">
        <v>1.62</v>
      </c>
    </row>
    <row r="28" spans="1:4" s="5" customFormat="1" ht="14.25" customHeight="1">
      <c r="A28" s="7"/>
      <c r="B28" s="6" t="s">
        <v>25</v>
      </c>
      <c r="C28" s="6"/>
      <c r="D28" s="7" t="s">
        <v>64</v>
      </c>
    </row>
    <row r="29" spans="1:4" s="5" customFormat="1" ht="26.25" customHeight="1">
      <c r="A29" s="7">
        <v>22</v>
      </c>
      <c r="B29" s="6" t="s">
        <v>66</v>
      </c>
      <c r="C29" s="6" t="s">
        <v>9</v>
      </c>
      <c r="D29" s="25">
        <v>504277</v>
      </c>
    </row>
    <row r="30" spans="1:4" s="5" customFormat="1" ht="14.25" customHeight="1">
      <c r="A30" s="7"/>
      <c r="B30" s="23" t="s">
        <v>67</v>
      </c>
      <c r="C30" s="6" t="s">
        <v>65</v>
      </c>
      <c r="D30" s="24">
        <v>4.15</v>
      </c>
    </row>
    <row r="31" spans="1:4" s="5" customFormat="1" ht="14.25" customHeight="1">
      <c r="A31" s="22"/>
      <c r="B31" s="6" t="s">
        <v>25</v>
      </c>
      <c r="C31" s="6"/>
      <c r="D31" s="7" t="s">
        <v>68</v>
      </c>
    </row>
    <row r="32" spans="1:4" s="5" customFormat="1" ht="26.25" customHeight="1">
      <c r="A32" s="7">
        <v>23</v>
      </c>
      <c r="B32" s="6" t="s">
        <v>69</v>
      </c>
      <c r="C32" s="6" t="s">
        <v>9</v>
      </c>
      <c r="D32" s="25">
        <v>17010</v>
      </c>
    </row>
    <row r="33" spans="1:4" s="5" customFormat="1" ht="14.25" customHeight="1">
      <c r="A33" s="7"/>
      <c r="B33" s="23" t="s">
        <v>70</v>
      </c>
      <c r="C33" s="6" t="s">
        <v>65</v>
      </c>
      <c r="D33" s="24">
        <v>0.14</v>
      </c>
    </row>
    <row r="34" spans="1:4" s="5" customFormat="1" ht="14.25" customHeight="1">
      <c r="A34" s="22"/>
      <c r="B34" s="6" t="s">
        <v>25</v>
      </c>
      <c r="C34" s="6"/>
      <c r="D34" s="7" t="s">
        <v>71</v>
      </c>
    </row>
    <row r="35" spans="1:4" s="5" customFormat="1" ht="43.5" customHeight="1">
      <c r="A35" s="7">
        <v>24</v>
      </c>
      <c r="B35" s="6" t="s">
        <v>92</v>
      </c>
      <c r="C35" s="6" t="s">
        <v>9</v>
      </c>
      <c r="D35" s="25">
        <v>400950</v>
      </c>
    </row>
    <row r="36" spans="1:4" s="5" customFormat="1" ht="14.25" customHeight="1">
      <c r="A36" s="7"/>
      <c r="B36" s="23" t="s">
        <v>72</v>
      </c>
      <c r="C36" s="6" t="s">
        <v>65</v>
      </c>
      <c r="D36" s="24">
        <v>3.7</v>
      </c>
    </row>
    <row r="37" spans="1:4" s="5" customFormat="1" ht="14.25" customHeight="1">
      <c r="A37" s="22"/>
      <c r="B37" s="6" t="s">
        <v>25</v>
      </c>
      <c r="C37" s="6"/>
      <c r="D37" s="7" t="s">
        <v>73</v>
      </c>
    </row>
    <row r="38" spans="1:4" s="5" customFormat="1" ht="14.25" customHeight="1">
      <c r="A38" s="7"/>
      <c r="B38" s="23" t="s">
        <v>74</v>
      </c>
      <c r="C38" s="6" t="s">
        <v>65</v>
      </c>
      <c r="D38" s="24">
        <v>0.2</v>
      </c>
    </row>
    <row r="39" spans="1:4" s="5" customFormat="1" ht="14.25" customHeight="1">
      <c r="A39" s="22"/>
      <c r="B39" s="6" t="s">
        <v>25</v>
      </c>
      <c r="C39" s="6"/>
      <c r="D39" s="7" t="s">
        <v>73</v>
      </c>
    </row>
    <row r="40" spans="1:4" s="5" customFormat="1" ht="40.5" customHeight="1">
      <c r="A40" s="7">
        <v>25</v>
      </c>
      <c r="B40" s="6" t="s">
        <v>75</v>
      </c>
      <c r="C40" s="6" t="s">
        <v>9</v>
      </c>
      <c r="D40" s="25">
        <f>72410+102668</f>
        <v>175078</v>
      </c>
    </row>
    <row r="41" spans="1:4" s="5" customFormat="1" ht="14.25" customHeight="1">
      <c r="A41" s="7"/>
      <c r="B41" s="23" t="s">
        <v>76</v>
      </c>
      <c r="C41" s="6" t="s">
        <v>65</v>
      </c>
      <c r="D41" s="24">
        <v>0.85</v>
      </c>
    </row>
    <row r="42" spans="1:4" s="5" customFormat="1" ht="14.25" customHeight="1">
      <c r="A42" s="22"/>
      <c r="B42" s="6" t="s">
        <v>25</v>
      </c>
      <c r="C42" s="6"/>
      <c r="D42" s="7" t="s">
        <v>73</v>
      </c>
    </row>
    <row r="43" spans="1:4" s="5" customFormat="1" ht="27" customHeight="1">
      <c r="A43" s="7"/>
      <c r="B43" s="23" t="s">
        <v>96</v>
      </c>
      <c r="C43" s="6" t="s">
        <v>65</v>
      </c>
      <c r="D43" s="24">
        <v>0.6</v>
      </c>
    </row>
    <row r="44" spans="1:4" s="5" customFormat="1" ht="14.25" customHeight="1">
      <c r="A44" s="22"/>
      <c r="B44" s="6" t="s">
        <v>25</v>
      </c>
      <c r="C44" s="6"/>
      <c r="D44" s="7" t="s">
        <v>73</v>
      </c>
    </row>
    <row r="45" spans="1:4" s="5" customFormat="1" ht="54" customHeight="1">
      <c r="A45" s="7">
        <v>26</v>
      </c>
      <c r="B45" s="6" t="s">
        <v>77</v>
      </c>
      <c r="C45" s="6" t="s">
        <v>9</v>
      </c>
      <c r="D45" s="25">
        <v>236318</v>
      </c>
    </row>
    <row r="46" spans="1:4" s="5" customFormat="1" ht="14.25" customHeight="1">
      <c r="A46" s="7"/>
      <c r="B46" s="23" t="s">
        <v>78</v>
      </c>
      <c r="C46" s="6" t="s">
        <v>65</v>
      </c>
      <c r="D46" s="24">
        <v>1.95</v>
      </c>
    </row>
    <row r="47" spans="1:4" s="5" customFormat="1" ht="14.25" customHeight="1">
      <c r="A47" s="22"/>
      <c r="B47" s="6" t="s">
        <v>25</v>
      </c>
      <c r="C47" s="6"/>
      <c r="D47" s="7" t="s">
        <v>68</v>
      </c>
    </row>
    <row r="48" spans="1:4" s="5" customFormat="1" ht="16.5" customHeight="1">
      <c r="A48" s="7">
        <v>27</v>
      </c>
      <c r="B48" s="6" t="s">
        <v>79</v>
      </c>
      <c r="C48" s="6" t="s">
        <v>9</v>
      </c>
      <c r="D48" s="25">
        <v>108756</v>
      </c>
    </row>
    <row r="49" spans="1:4" s="5" customFormat="1" ht="14.25" customHeight="1">
      <c r="A49" s="7"/>
      <c r="B49" s="23" t="s">
        <v>80</v>
      </c>
      <c r="C49" s="6" t="s">
        <v>65</v>
      </c>
      <c r="D49" s="24">
        <v>0.9</v>
      </c>
    </row>
    <row r="50" spans="1:4" s="5" customFormat="1" ht="14.25" customHeight="1">
      <c r="A50" s="22"/>
      <c r="B50" s="6" t="s">
        <v>25</v>
      </c>
      <c r="C50" s="6"/>
      <c r="D50" s="7" t="s">
        <v>81</v>
      </c>
    </row>
    <row r="51" spans="1:4" s="5" customFormat="1" ht="29.25" customHeight="1">
      <c r="A51" s="7">
        <v>28</v>
      </c>
      <c r="B51" s="6" t="s">
        <v>82</v>
      </c>
      <c r="C51" s="6" t="s">
        <v>9</v>
      </c>
      <c r="D51" s="25">
        <v>349313</v>
      </c>
    </row>
    <row r="52" spans="1:4" s="5" customFormat="1" ht="14.25" customHeight="1">
      <c r="A52" s="7"/>
      <c r="B52" s="23" t="s">
        <v>83</v>
      </c>
      <c r="C52" s="6" t="s">
        <v>65</v>
      </c>
      <c r="D52" s="24">
        <v>2.87</v>
      </c>
    </row>
    <row r="53" spans="1:4" s="5" customFormat="1" ht="14.25" customHeight="1">
      <c r="A53" s="22"/>
      <c r="B53" s="6" t="s">
        <v>25</v>
      </c>
      <c r="C53" s="6"/>
      <c r="D53" s="7" t="s">
        <v>68</v>
      </c>
    </row>
    <row r="54" spans="1:4" s="5" customFormat="1" ht="29.25" customHeight="1">
      <c r="A54" s="7">
        <v>29</v>
      </c>
      <c r="B54" s="6" t="s">
        <v>84</v>
      </c>
      <c r="C54" s="6" t="s">
        <v>9</v>
      </c>
      <c r="D54" s="25">
        <v>592515</v>
      </c>
    </row>
    <row r="55" spans="1:4" s="5" customFormat="1" ht="14.25" customHeight="1">
      <c r="A55" s="7"/>
      <c r="B55" s="23" t="s">
        <v>85</v>
      </c>
      <c r="C55" s="6" t="s">
        <v>65</v>
      </c>
      <c r="D55" s="24">
        <v>4.88</v>
      </c>
    </row>
    <row r="56" spans="1:4" s="5" customFormat="1" ht="14.25" customHeight="1">
      <c r="A56" s="22"/>
      <c r="B56" s="6" t="s">
        <v>25</v>
      </c>
      <c r="C56" s="6"/>
      <c r="D56" s="7" t="s">
        <v>73</v>
      </c>
    </row>
    <row r="57" spans="1:4" s="5" customFormat="1" ht="29.25" customHeight="1">
      <c r="A57" s="7">
        <v>30</v>
      </c>
      <c r="B57" s="6" t="s">
        <v>86</v>
      </c>
      <c r="C57" s="6" t="s">
        <v>9</v>
      </c>
      <c r="D57" s="25">
        <v>60750</v>
      </c>
    </row>
    <row r="58" spans="1:4" s="5" customFormat="1" ht="14.25" customHeight="1">
      <c r="A58" s="7"/>
      <c r="B58" s="23" t="s">
        <v>87</v>
      </c>
      <c r="C58" s="6" t="s">
        <v>65</v>
      </c>
      <c r="D58" s="24">
        <v>0.5</v>
      </c>
    </row>
    <row r="59" spans="1:4" s="5" customFormat="1" ht="29.25" customHeight="1">
      <c r="A59" s="22"/>
      <c r="B59" s="6" t="s">
        <v>25</v>
      </c>
      <c r="C59" s="6"/>
      <c r="D59" s="7" t="s">
        <v>88</v>
      </c>
    </row>
    <row r="60" spans="1:4" s="5" customFormat="1" ht="16.5" customHeight="1">
      <c r="A60" s="31" t="s">
        <v>26</v>
      </c>
      <c r="B60" s="32"/>
      <c r="C60" s="32"/>
      <c r="D60" s="33"/>
    </row>
    <row r="61" spans="1:4" s="5" customFormat="1" ht="14.25" customHeight="1">
      <c r="A61" s="7">
        <f>A57+1</f>
        <v>31</v>
      </c>
      <c r="B61" s="6" t="s">
        <v>27</v>
      </c>
      <c r="C61" s="6" t="s">
        <v>28</v>
      </c>
      <c r="D61" s="7">
        <v>0</v>
      </c>
    </row>
    <row r="62" spans="1:4" s="5" customFormat="1" ht="14.25" customHeight="1">
      <c r="A62" s="7">
        <f>A61+1</f>
        <v>32</v>
      </c>
      <c r="B62" s="6" t="s">
        <v>29</v>
      </c>
      <c r="C62" s="6" t="s">
        <v>30</v>
      </c>
      <c r="D62" s="7">
        <v>0</v>
      </c>
    </row>
    <row r="63" spans="1:4" s="5" customFormat="1" ht="14.25" customHeight="1">
      <c r="A63" s="7">
        <f>A62+1</f>
        <v>33</v>
      </c>
      <c r="B63" s="6" t="s">
        <v>31</v>
      </c>
      <c r="C63" s="6" t="s">
        <v>28</v>
      </c>
      <c r="D63" s="7">
        <v>0</v>
      </c>
    </row>
    <row r="64" spans="1:4" s="5" customFormat="1" ht="14.25" customHeight="1">
      <c r="A64" s="7">
        <f>A63+1</f>
        <v>34</v>
      </c>
      <c r="B64" s="6" t="s">
        <v>32</v>
      </c>
      <c r="C64" s="6" t="s">
        <v>9</v>
      </c>
      <c r="D64" s="7">
        <v>0</v>
      </c>
    </row>
    <row r="65" spans="1:4" s="5" customFormat="1" ht="17.25" customHeight="1">
      <c r="A65" s="31" t="s">
        <v>33</v>
      </c>
      <c r="B65" s="32"/>
      <c r="C65" s="32"/>
      <c r="D65" s="33"/>
    </row>
    <row r="66" spans="1:4" s="5" customFormat="1" ht="25.5">
      <c r="A66" s="7">
        <f>A64+1</f>
        <v>35</v>
      </c>
      <c r="B66" s="6" t="s">
        <v>34</v>
      </c>
      <c r="C66" s="6" t="s">
        <v>9</v>
      </c>
      <c r="D66" s="25">
        <f>D68-D67</f>
        <v>324145.74000000005</v>
      </c>
    </row>
    <row r="67" spans="1:4" s="5" customFormat="1" ht="15" customHeight="1">
      <c r="A67" s="7">
        <f>A66+1</f>
        <v>36</v>
      </c>
      <c r="B67" s="6" t="s">
        <v>10</v>
      </c>
      <c r="C67" s="6" t="s">
        <v>9</v>
      </c>
      <c r="D67" s="25">
        <f>4235.47+373.71+212.14+254.83+389.76</f>
        <v>5465.910000000001</v>
      </c>
    </row>
    <row r="68" spans="1:4" s="5" customFormat="1" ht="15" customHeight="1">
      <c r="A68" s="7">
        <f>A67+1</f>
        <v>37</v>
      </c>
      <c r="B68" s="6" t="s">
        <v>11</v>
      </c>
      <c r="C68" s="6" t="s">
        <v>9</v>
      </c>
      <c r="D68" s="25">
        <f>184787.54+27391.82+23424.6+25933.25+68074.44</f>
        <v>329611.65</v>
      </c>
    </row>
    <row r="69" spans="1:4" s="5" customFormat="1" ht="25.5">
      <c r="A69" s="7">
        <f>A68+1</f>
        <v>38</v>
      </c>
      <c r="B69" s="6" t="s">
        <v>35</v>
      </c>
      <c r="C69" s="6" t="s">
        <v>9</v>
      </c>
      <c r="D69" s="25">
        <f>D71-D70</f>
        <v>287623.74</v>
      </c>
    </row>
    <row r="70" spans="1:4" s="5" customFormat="1" ht="13.5" customHeight="1">
      <c r="A70" s="7">
        <f>A69+1</f>
        <v>39</v>
      </c>
      <c r="B70" s="6" t="s">
        <v>10</v>
      </c>
      <c r="C70" s="6" t="s">
        <v>9</v>
      </c>
      <c r="D70" s="25">
        <f>2171.24+244.79+217.22+307.28+736.69</f>
        <v>3677.22</v>
      </c>
    </row>
    <row r="71" spans="1:4" s="5" customFormat="1" ht="13.5" customHeight="1">
      <c r="A71" s="7">
        <f>A70+1</f>
        <v>40</v>
      </c>
      <c r="B71" s="6" t="s">
        <v>11</v>
      </c>
      <c r="C71" s="6" t="s">
        <v>9</v>
      </c>
      <c r="D71" s="25">
        <f>108712.16+38248.69+30169.28+31995.8+86424.86-4249.83</f>
        <v>291300.95999999996</v>
      </c>
    </row>
    <row r="72" spans="1:4" s="5" customFormat="1" ht="18" customHeight="1">
      <c r="A72" s="31" t="s">
        <v>52</v>
      </c>
      <c r="B72" s="32"/>
      <c r="C72" s="32"/>
      <c r="D72" s="33"/>
    </row>
    <row r="73" spans="1:4" s="5" customFormat="1" ht="12.75">
      <c r="A73" s="7">
        <f>A71+1</f>
        <v>41</v>
      </c>
      <c r="B73" s="6" t="s">
        <v>36</v>
      </c>
      <c r="C73" s="6"/>
      <c r="D73" s="15" t="s">
        <v>53</v>
      </c>
    </row>
    <row r="74" spans="1:4" s="5" customFormat="1" ht="12.75">
      <c r="A74" s="7">
        <f>A73+1</f>
        <v>42</v>
      </c>
      <c r="B74" s="6" t="s">
        <v>37</v>
      </c>
      <c r="C74" s="6"/>
      <c r="D74" s="7" t="s">
        <v>59</v>
      </c>
    </row>
    <row r="75" spans="1:4" s="5" customFormat="1" ht="12.75">
      <c r="A75" s="7">
        <f aca="true" t="shared" si="0" ref="A75:A122">A74+1</f>
        <v>43</v>
      </c>
      <c r="B75" s="6" t="s">
        <v>38</v>
      </c>
      <c r="C75" s="6" t="s">
        <v>39</v>
      </c>
      <c r="D75" s="7">
        <v>378671</v>
      </c>
    </row>
    <row r="76" spans="1:4" s="5" customFormat="1" ht="12.75">
      <c r="A76" s="7">
        <f t="shared" si="0"/>
        <v>44</v>
      </c>
      <c r="B76" s="6" t="s">
        <v>40</v>
      </c>
      <c r="C76" s="6" t="s">
        <v>9</v>
      </c>
      <c r="D76" s="25">
        <v>772305</v>
      </c>
    </row>
    <row r="77" spans="1:4" s="5" customFormat="1" ht="12.75">
      <c r="A77" s="7">
        <f t="shared" si="0"/>
        <v>45</v>
      </c>
      <c r="B77" s="6" t="s">
        <v>41</v>
      </c>
      <c r="C77" s="6" t="s">
        <v>9</v>
      </c>
      <c r="D77" s="25">
        <v>758698</v>
      </c>
    </row>
    <row r="78" spans="1:4" s="5" customFormat="1" ht="12.75">
      <c r="A78" s="7">
        <f t="shared" si="0"/>
        <v>46</v>
      </c>
      <c r="B78" s="6" t="s">
        <v>42</v>
      </c>
      <c r="C78" s="6" t="s">
        <v>9</v>
      </c>
      <c r="D78" s="25">
        <f>D76-D77</f>
        <v>13607</v>
      </c>
    </row>
    <row r="79" spans="1:4" s="11" customFormat="1" ht="12.75">
      <c r="A79" s="7">
        <f t="shared" si="0"/>
        <v>47</v>
      </c>
      <c r="B79" s="10" t="s">
        <v>43</v>
      </c>
      <c r="C79" s="10" t="s">
        <v>9</v>
      </c>
      <c r="D79" s="28">
        <v>761414</v>
      </c>
    </row>
    <row r="80" spans="1:4" s="11" customFormat="1" ht="12.75">
      <c r="A80" s="7">
        <f t="shared" si="0"/>
        <v>48</v>
      </c>
      <c r="B80" s="10" t="s">
        <v>44</v>
      </c>
      <c r="C80" s="10" t="s">
        <v>9</v>
      </c>
      <c r="D80" s="28">
        <v>751039</v>
      </c>
    </row>
    <row r="81" spans="1:4" s="11" customFormat="1" ht="12.75">
      <c r="A81" s="7">
        <f t="shared" si="0"/>
        <v>49</v>
      </c>
      <c r="B81" s="10" t="s">
        <v>45</v>
      </c>
      <c r="C81" s="10" t="s">
        <v>9</v>
      </c>
      <c r="D81" s="28">
        <v>10375</v>
      </c>
    </row>
    <row r="82" spans="1:4" s="11" customFormat="1" ht="25.5">
      <c r="A82" s="7">
        <f t="shared" si="0"/>
        <v>50</v>
      </c>
      <c r="B82" s="10" t="s">
        <v>46</v>
      </c>
      <c r="C82" s="10" t="s">
        <v>9</v>
      </c>
      <c r="D82" s="18"/>
    </row>
    <row r="83" spans="1:4" s="5" customFormat="1" ht="24">
      <c r="A83" s="7">
        <f t="shared" si="0"/>
        <v>51</v>
      </c>
      <c r="B83" s="6" t="s">
        <v>36</v>
      </c>
      <c r="C83" s="6"/>
      <c r="D83" s="15" t="s">
        <v>54</v>
      </c>
    </row>
    <row r="84" spans="1:4" s="5" customFormat="1" ht="12.75">
      <c r="A84" s="7">
        <f t="shared" si="0"/>
        <v>52</v>
      </c>
      <c r="B84" s="6" t="s">
        <v>37</v>
      </c>
      <c r="C84" s="6"/>
      <c r="D84" s="7" t="s">
        <v>60</v>
      </c>
    </row>
    <row r="85" spans="1:4" s="5" customFormat="1" ht="12.75">
      <c r="A85" s="7">
        <f t="shared" si="0"/>
        <v>53</v>
      </c>
      <c r="B85" s="6" t="s">
        <v>38</v>
      </c>
      <c r="C85" s="6" t="s">
        <v>39</v>
      </c>
      <c r="D85" s="7">
        <v>14095</v>
      </c>
    </row>
    <row r="86" spans="1:4" s="5" customFormat="1" ht="12.75">
      <c r="A86" s="7">
        <f t="shared" si="0"/>
        <v>54</v>
      </c>
      <c r="B86" s="6" t="s">
        <v>40</v>
      </c>
      <c r="C86" s="6" t="s">
        <v>9</v>
      </c>
      <c r="D86" s="25">
        <v>355359</v>
      </c>
    </row>
    <row r="87" spans="1:4" s="5" customFormat="1" ht="12.75">
      <c r="A87" s="7">
        <f t="shared" si="0"/>
        <v>55</v>
      </c>
      <c r="B87" s="6" t="s">
        <v>41</v>
      </c>
      <c r="C87" s="6" t="s">
        <v>9</v>
      </c>
      <c r="D87" s="25">
        <v>344069</v>
      </c>
    </row>
    <row r="88" spans="1:4" s="5" customFormat="1" ht="12.75">
      <c r="A88" s="7">
        <f t="shared" si="0"/>
        <v>56</v>
      </c>
      <c r="B88" s="6" t="s">
        <v>42</v>
      </c>
      <c r="C88" s="6" t="s">
        <v>9</v>
      </c>
      <c r="D88" s="25">
        <f>D86-D87</f>
        <v>11290</v>
      </c>
    </row>
    <row r="89" spans="1:4" s="11" customFormat="1" ht="12.75">
      <c r="A89" s="7">
        <f t="shared" si="0"/>
        <v>57</v>
      </c>
      <c r="B89" s="10" t="s">
        <v>43</v>
      </c>
      <c r="C89" s="10" t="s">
        <v>9</v>
      </c>
      <c r="D89" s="28">
        <v>382978</v>
      </c>
    </row>
    <row r="90" spans="1:4" s="11" customFormat="1" ht="12.75">
      <c r="A90" s="7">
        <f t="shared" si="0"/>
        <v>58</v>
      </c>
      <c r="B90" s="10" t="s">
        <v>44</v>
      </c>
      <c r="C90" s="10" t="s">
        <v>9</v>
      </c>
      <c r="D90" s="28">
        <v>360189</v>
      </c>
    </row>
    <row r="91" spans="1:4" s="11" customFormat="1" ht="12.75">
      <c r="A91" s="7">
        <f t="shared" si="0"/>
        <v>59</v>
      </c>
      <c r="B91" s="10" t="s">
        <v>45</v>
      </c>
      <c r="C91" s="10" t="s">
        <v>9</v>
      </c>
      <c r="D91" s="28">
        <v>22789</v>
      </c>
    </row>
    <row r="92" spans="1:4" s="11" customFormat="1" ht="25.5">
      <c r="A92" s="7">
        <f t="shared" si="0"/>
        <v>60</v>
      </c>
      <c r="B92" s="10" t="s">
        <v>46</v>
      </c>
      <c r="C92" s="10" t="s">
        <v>9</v>
      </c>
      <c r="D92" s="18"/>
    </row>
    <row r="93" spans="1:4" s="5" customFormat="1" ht="25.5">
      <c r="A93" s="7">
        <f t="shared" si="0"/>
        <v>61</v>
      </c>
      <c r="B93" s="6" t="s">
        <v>36</v>
      </c>
      <c r="C93" s="6"/>
      <c r="D93" s="17" t="s">
        <v>55</v>
      </c>
    </row>
    <row r="94" spans="1:4" s="5" customFormat="1" ht="12.75">
      <c r="A94" s="7">
        <f t="shared" si="0"/>
        <v>62</v>
      </c>
      <c r="B94" s="6" t="s">
        <v>37</v>
      </c>
      <c r="C94" s="6"/>
      <c r="D94" s="7" t="s">
        <v>60</v>
      </c>
    </row>
    <row r="95" spans="1:4" s="5" customFormat="1" ht="12.75">
      <c r="A95" s="7">
        <f t="shared" si="0"/>
        <v>63</v>
      </c>
      <c r="B95" s="6" t="s">
        <v>38</v>
      </c>
      <c r="C95" s="6" t="s">
        <v>39</v>
      </c>
      <c r="D95" s="7">
        <v>8444</v>
      </c>
    </row>
    <row r="96" spans="1:4" s="5" customFormat="1" ht="12.75">
      <c r="A96" s="7">
        <f t="shared" si="0"/>
        <v>64</v>
      </c>
      <c r="B96" s="6" t="s">
        <v>40</v>
      </c>
      <c r="C96" s="6" t="s">
        <v>9</v>
      </c>
      <c r="D96" s="25">
        <v>250481</v>
      </c>
    </row>
    <row r="97" spans="1:4" s="5" customFormat="1" ht="12.75">
      <c r="A97" s="7">
        <f t="shared" si="0"/>
        <v>65</v>
      </c>
      <c r="B97" s="6" t="s">
        <v>41</v>
      </c>
      <c r="C97" s="6" t="s">
        <v>9</v>
      </c>
      <c r="D97" s="25">
        <v>243809</v>
      </c>
    </row>
    <row r="98" spans="1:4" s="5" customFormat="1" ht="12.75">
      <c r="A98" s="7">
        <f t="shared" si="0"/>
        <v>66</v>
      </c>
      <c r="B98" s="6" t="s">
        <v>42</v>
      </c>
      <c r="C98" s="6" t="s">
        <v>9</v>
      </c>
      <c r="D98" s="25">
        <f>D96-D97</f>
        <v>6672</v>
      </c>
    </row>
    <row r="99" spans="1:4" s="11" customFormat="1" ht="12.75">
      <c r="A99" s="7">
        <f t="shared" si="0"/>
        <v>67</v>
      </c>
      <c r="B99" s="10" t="s">
        <v>43</v>
      </c>
      <c r="C99" s="10" t="s">
        <v>9</v>
      </c>
      <c r="D99" s="28">
        <v>1137277</v>
      </c>
    </row>
    <row r="100" spans="1:4" s="11" customFormat="1" ht="12.75">
      <c r="A100" s="7">
        <f t="shared" si="0"/>
        <v>68</v>
      </c>
      <c r="B100" s="10" t="s">
        <v>44</v>
      </c>
      <c r="C100" s="10" t="s">
        <v>9</v>
      </c>
      <c r="D100" s="28">
        <v>1116919</v>
      </c>
    </row>
    <row r="101" spans="1:4" s="11" customFormat="1" ht="12.75">
      <c r="A101" s="7">
        <f t="shared" si="0"/>
        <v>69</v>
      </c>
      <c r="B101" s="10" t="s">
        <v>45</v>
      </c>
      <c r="C101" s="10" t="s">
        <v>9</v>
      </c>
      <c r="D101" s="28">
        <v>20357</v>
      </c>
    </row>
    <row r="102" spans="1:4" s="11" customFormat="1" ht="25.5">
      <c r="A102" s="7">
        <f t="shared" si="0"/>
        <v>70</v>
      </c>
      <c r="B102" s="10" t="s">
        <v>46</v>
      </c>
      <c r="C102" s="10" t="s">
        <v>9</v>
      </c>
      <c r="D102" s="18"/>
    </row>
    <row r="103" spans="1:4" s="5" customFormat="1" ht="24">
      <c r="A103" s="7">
        <f t="shared" si="0"/>
        <v>71</v>
      </c>
      <c r="B103" s="6" t="s">
        <v>36</v>
      </c>
      <c r="C103" s="6"/>
      <c r="D103" s="15" t="s">
        <v>58</v>
      </c>
    </row>
    <row r="104" spans="1:4" s="5" customFormat="1" ht="12.75">
      <c r="A104" s="7">
        <f t="shared" si="0"/>
        <v>72</v>
      </c>
      <c r="B104" s="6" t="s">
        <v>37</v>
      </c>
      <c r="C104" s="6"/>
      <c r="D104" s="7" t="s">
        <v>61</v>
      </c>
    </row>
    <row r="105" spans="1:4" s="5" customFormat="1" ht="12.75">
      <c r="A105" s="7">
        <f t="shared" si="0"/>
        <v>73</v>
      </c>
      <c r="B105" s="6" t="s">
        <v>38</v>
      </c>
      <c r="C105" s="6" t="s">
        <v>39</v>
      </c>
      <c r="D105" s="7">
        <v>1119</v>
      </c>
    </row>
    <row r="106" spans="1:4" s="5" customFormat="1" ht="12.75">
      <c r="A106" s="7">
        <f t="shared" si="0"/>
        <v>74</v>
      </c>
      <c r="B106" s="6" t="s">
        <v>40</v>
      </c>
      <c r="C106" s="6" t="s">
        <v>9</v>
      </c>
      <c r="D106" s="25">
        <v>928761</v>
      </c>
    </row>
    <row r="107" spans="1:4" s="5" customFormat="1" ht="12.75">
      <c r="A107" s="7">
        <f t="shared" si="0"/>
        <v>75</v>
      </c>
      <c r="B107" s="6" t="s">
        <v>41</v>
      </c>
      <c r="C107" s="6" t="s">
        <v>9</v>
      </c>
      <c r="D107" s="25">
        <v>1004020</v>
      </c>
    </row>
    <row r="108" spans="1:4" s="5" customFormat="1" ht="12.75">
      <c r="A108" s="7">
        <f t="shared" si="0"/>
        <v>76</v>
      </c>
      <c r="B108" s="6" t="s">
        <v>42</v>
      </c>
      <c r="C108" s="6" t="s">
        <v>9</v>
      </c>
      <c r="D108" s="25">
        <f>D106-D107</f>
        <v>-75259</v>
      </c>
    </row>
    <row r="109" spans="1:4" s="11" customFormat="1" ht="12.75">
      <c r="A109" s="7">
        <f t="shared" si="0"/>
        <v>77</v>
      </c>
      <c r="B109" s="10" t="s">
        <v>43</v>
      </c>
      <c r="C109" s="10" t="s">
        <v>9</v>
      </c>
      <c r="D109" s="28">
        <v>1382916</v>
      </c>
    </row>
    <row r="110" spans="1:4" s="11" customFormat="1" ht="12.75">
      <c r="A110" s="7">
        <f t="shared" si="0"/>
        <v>78</v>
      </c>
      <c r="B110" s="10" t="s">
        <v>44</v>
      </c>
      <c r="C110" s="10" t="s">
        <v>9</v>
      </c>
      <c r="D110" s="28">
        <v>1370005</v>
      </c>
    </row>
    <row r="111" spans="1:4" s="11" customFormat="1" ht="12.75">
      <c r="A111" s="7">
        <f t="shared" si="0"/>
        <v>79</v>
      </c>
      <c r="B111" s="10" t="s">
        <v>45</v>
      </c>
      <c r="C111" s="10" t="s">
        <v>9</v>
      </c>
      <c r="D111" s="28">
        <v>12912</v>
      </c>
    </row>
    <row r="112" spans="1:4" s="11" customFormat="1" ht="25.5">
      <c r="A112" s="7">
        <f t="shared" si="0"/>
        <v>80</v>
      </c>
      <c r="B112" s="10" t="s">
        <v>46</v>
      </c>
      <c r="C112" s="10" t="s">
        <v>9</v>
      </c>
      <c r="D112" s="18"/>
    </row>
    <row r="113" spans="1:4" s="5" customFormat="1" ht="12.75">
      <c r="A113" s="7">
        <f t="shared" si="0"/>
        <v>81</v>
      </c>
      <c r="B113" s="6" t="s">
        <v>36</v>
      </c>
      <c r="C113" s="6"/>
      <c r="D113" s="17" t="s">
        <v>56</v>
      </c>
    </row>
    <row r="114" spans="1:4" s="5" customFormat="1" ht="12.75">
      <c r="A114" s="7">
        <f t="shared" si="0"/>
        <v>82</v>
      </c>
      <c r="B114" s="6" t="s">
        <v>37</v>
      </c>
      <c r="C114" s="6"/>
      <c r="D114" s="7" t="s">
        <v>60</v>
      </c>
    </row>
    <row r="115" spans="1:4" s="5" customFormat="1" ht="12.75">
      <c r="A115" s="7">
        <f t="shared" si="0"/>
        <v>83</v>
      </c>
      <c r="B115" s="6" t="s">
        <v>38</v>
      </c>
      <c r="C115" s="6" t="s">
        <v>39</v>
      </c>
      <c r="D115" s="7">
        <v>22962</v>
      </c>
    </row>
    <row r="116" spans="1:4" s="5" customFormat="1" ht="12.75">
      <c r="A116" s="7">
        <f t="shared" si="0"/>
        <v>84</v>
      </c>
      <c r="B116" s="6" t="s">
        <v>40</v>
      </c>
      <c r="C116" s="6" t="s">
        <v>9</v>
      </c>
      <c r="D116" s="25">
        <v>266891</v>
      </c>
    </row>
    <row r="117" spans="1:4" s="5" customFormat="1" ht="12.75">
      <c r="A117" s="7">
        <f t="shared" si="0"/>
        <v>85</v>
      </c>
      <c r="B117" s="6" t="s">
        <v>41</v>
      </c>
      <c r="C117" s="6" t="s">
        <v>9</v>
      </c>
      <c r="D117" s="25">
        <v>259723</v>
      </c>
    </row>
    <row r="118" spans="1:4" s="5" customFormat="1" ht="12.75">
      <c r="A118" s="7">
        <f t="shared" si="0"/>
        <v>86</v>
      </c>
      <c r="B118" s="6" t="s">
        <v>42</v>
      </c>
      <c r="C118" s="6" t="s">
        <v>9</v>
      </c>
      <c r="D118" s="25">
        <f>D116-D117</f>
        <v>7168</v>
      </c>
    </row>
    <row r="119" spans="1:4" s="11" customFormat="1" ht="12.75">
      <c r="A119" s="7">
        <f t="shared" si="0"/>
        <v>87</v>
      </c>
      <c r="B119" s="10" t="s">
        <v>43</v>
      </c>
      <c r="C119" s="10" t="s">
        <v>9</v>
      </c>
      <c r="D119" s="28">
        <v>301450</v>
      </c>
    </row>
    <row r="120" spans="1:4" s="11" customFormat="1" ht="12.75">
      <c r="A120" s="7">
        <f t="shared" si="0"/>
        <v>88</v>
      </c>
      <c r="B120" s="10" t="s">
        <v>44</v>
      </c>
      <c r="C120" s="10" t="s">
        <v>9</v>
      </c>
      <c r="D120" s="28">
        <v>290571</v>
      </c>
    </row>
    <row r="121" spans="1:4" s="11" customFormat="1" ht="12.75">
      <c r="A121" s="7">
        <f t="shared" si="0"/>
        <v>89</v>
      </c>
      <c r="B121" s="10" t="s">
        <v>45</v>
      </c>
      <c r="C121" s="10" t="s">
        <v>9</v>
      </c>
      <c r="D121" s="28">
        <v>10879</v>
      </c>
    </row>
    <row r="122" spans="1:4" s="11" customFormat="1" ht="25.5">
      <c r="A122" s="7">
        <f t="shared" si="0"/>
        <v>90</v>
      </c>
      <c r="B122" s="10" t="s">
        <v>46</v>
      </c>
      <c r="C122" s="10" t="s">
        <v>9</v>
      </c>
      <c r="D122" s="18"/>
    </row>
    <row r="123" spans="1:4" s="11" customFormat="1" ht="16.5" customHeight="1">
      <c r="A123" s="31" t="s">
        <v>47</v>
      </c>
      <c r="B123" s="32"/>
      <c r="C123" s="32"/>
      <c r="D123" s="33"/>
    </row>
    <row r="124" spans="1:4" s="11" customFormat="1" ht="12.75">
      <c r="A124" s="7">
        <v>91</v>
      </c>
      <c r="B124" s="10" t="s">
        <v>27</v>
      </c>
      <c r="C124" s="10" t="s">
        <v>28</v>
      </c>
      <c r="D124" s="18">
        <v>0</v>
      </c>
    </row>
    <row r="125" spans="1:4" s="11" customFormat="1" ht="12.75">
      <c r="A125" s="7">
        <v>92</v>
      </c>
      <c r="B125" s="10" t="s">
        <v>29</v>
      </c>
      <c r="C125" s="10" t="s">
        <v>28</v>
      </c>
      <c r="D125" s="18">
        <v>0</v>
      </c>
    </row>
    <row r="126" spans="1:4" s="11" customFormat="1" ht="12.75">
      <c r="A126" s="7">
        <v>93</v>
      </c>
      <c r="B126" s="10" t="s">
        <v>31</v>
      </c>
      <c r="C126" s="10"/>
      <c r="D126" s="18">
        <v>0</v>
      </c>
    </row>
    <row r="127" spans="1:4" s="11" customFormat="1" ht="12.75">
      <c r="A127" s="7">
        <v>94</v>
      </c>
      <c r="B127" s="10" t="s">
        <v>32</v>
      </c>
      <c r="C127" s="10" t="s">
        <v>9</v>
      </c>
      <c r="D127" s="18">
        <v>0</v>
      </c>
    </row>
    <row r="128" spans="1:4" s="11" customFormat="1" ht="21" customHeight="1">
      <c r="A128" s="31" t="s">
        <v>48</v>
      </c>
      <c r="B128" s="32"/>
      <c r="C128" s="32"/>
      <c r="D128" s="33"/>
    </row>
    <row r="129" spans="1:4" s="11" customFormat="1" ht="12.75">
      <c r="A129" s="7">
        <v>95</v>
      </c>
      <c r="B129" s="10" t="s">
        <v>49</v>
      </c>
      <c r="C129" s="10" t="s">
        <v>28</v>
      </c>
      <c r="D129" s="18">
        <v>0</v>
      </c>
    </row>
    <row r="130" spans="1:4" s="11" customFormat="1" ht="12.75">
      <c r="A130" s="7">
        <v>96</v>
      </c>
      <c r="B130" s="10" t="s">
        <v>50</v>
      </c>
      <c r="C130" s="10" t="s">
        <v>28</v>
      </c>
      <c r="D130" s="18">
        <v>0</v>
      </c>
    </row>
    <row r="131" spans="1:4" s="11" customFormat="1" ht="25.5">
      <c r="A131" s="7">
        <v>97</v>
      </c>
      <c r="B131" s="10" t="s">
        <v>51</v>
      </c>
      <c r="C131" s="10" t="s">
        <v>9</v>
      </c>
      <c r="D131" s="18">
        <v>0</v>
      </c>
    </row>
    <row r="132" spans="1:4" s="11" customFormat="1" ht="12.75">
      <c r="A132" s="12"/>
      <c r="B132" s="13"/>
      <c r="C132" s="13"/>
      <c r="D132" s="13"/>
    </row>
    <row r="133" spans="1:4" ht="15">
      <c r="A133" s="8"/>
      <c r="B133" s="9"/>
      <c r="C133" s="9"/>
      <c r="D133" s="9"/>
    </row>
    <row r="134" spans="1:4" ht="15">
      <c r="A134" s="8"/>
      <c r="B134" s="9"/>
      <c r="C134" s="9"/>
      <c r="D134" s="9"/>
    </row>
    <row r="135" spans="1:4" ht="15">
      <c r="A135" s="8"/>
      <c r="B135" s="9"/>
      <c r="C135" s="9"/>
      <c r="D135" s="9"/>
    </row>
    <row r="136" spans="1:4" ht="15">
      <c r="A136" s="8"/>
      <c r="B136" s="9"/>
      <c r="C136" s="9"/>
      <c r="D136" s="9"/>
    </row>
    <row r="137" spans="1:4" ht="15">
      <c r="A137" s="8"/>
      <c r="B137" s="9"/>
      <c r="C137" s="9"/>
      <c r="D137" s="9"/>
    </row>
    <row r="138" spans="1:4" ht="15">
      <c r="A138" s="8"/>
      <c r="B138" s="9"/>
      <c r="C138" s="9"/>
      <c r="D138" s="9"/>
    </row>
    <row r="139" spans="1:4" ht="15">
      <c r="A139" s="8"/>
      <c r="B139" s="9"/>
      <c r="C139" s="9"/>
      <c r="D139" s="9"/>
    </row>
    <row r="140" spans="1:4" ht="15">
      <c r="A140" s="8"/>
      <c r="B140" s="9"/>
      <c r="C140" s="9"/>
      <c r="D140" s="9"/>
    </row>
    <row r="141" spans="1:4" ht="15">
      <c r="A141" s="8"/>
      <c r="B141" s="9"/>
      <c r="C141" s="9"/>
      <c r="D141" s="9"/>
    </row>
    <row r="142" spans="1:4" ht="15">
      <c r="A142" s="8"/>
      <c r="B142" s="9"/>
      <c r="C142" s="9"/>
      <c r="D142" s="9"/>
    </row>
    <row r="143" spans="1:4" ht="15">
      <c r="A143" s="8"/>
      <c r="B143" s="9"/>
      <c r="C143" s="9"/>
      <c r="D143" s="9"/>
    </row>
    <row r="144" spans="1:4" ht="15">
      <c r="A144" s="8"/>
      <c r="B144" s="9"/>
      <c r="C144" s="9"/>
      <c r="D144" s="9"/>
    </row>
    <row r="145" spans="1:4" ht="15">
      <c r="A145" s="8"/>
      <c r="B145" s="9"/>
      <c r="C145" s="9"/>
      <c r="D145" s="9"/>
    </row>
    <row r="146" spans="1:4" ht="15">
      <c r="A146" s="8"/>
      <c r="B146" s="9"/>
      <c r="C146" s="9"/>
      <c r="D146" s="9"/>
    </row>
    <row r="147" spans="1:4" ht="15">
      <c r="A147" s="8"/>
      <c r="B147" s="9"/>
      <c r="C147" s="9"/>
      <c r="D147" s="9"/>
    </row>
    <row r="148" spans="1:4" ht="15">
      <c r="A148" s="8"/>
      <c r="B148" s="9"/>
      <c r="C148" s="9"/>
      <c r="D148" s="9"/>
    </row>
    <row r="149" spans="1:4" ht="15">
      <c r="A149" s="8"/>
      <c r="B149" s="9"/>
      <c r="C149" s="9"/>
      <c r="D149" s="9"/>
    </row>
    <row r="150" spans="1:4" ht="15">
      <c r="A150" s="8"/>
      <c r="B150" s="9"/>
      <c r="C150" s="9"/>
      <c r="D150" s="9"/>
    </row>
    <row r="151" spans="1:4" ht="15">
      <c r="A151" s="8"/>
      <c r="B151" s="9"/>
      <c r="C151" s="9"/>
      <c r="D151" s="9"/>
    </row>
    <row r="152" spans="1:4" ht="15">
      <c r="A152" s="8"/>
      <c r="B152" s="9"/>
      <c r="C152" s="9"/>
      <c r="D152" s="9"/>
    </row>
    <row r="153" spans="1:4" ht="15">
      <c r="A153" s="8"/>
      <c r="B153" s="9"/>
      <c r="C153" s="9"/>
      <c r="D153" s="9"/>
    </row>
    <row r="154" spans="1:4" ht="15">
      <c r="A154" s="8"/>
      <c r="B154" s="9"/>
      <c r="C154" s="9"/>
      <c r="D154" s="9"/>
    </row>
    <row r="155" spans="1:4" ht="15">
      <c r="A155" s="8"/>
      <c r="B155" s="9"/>
      <c r="C155" s="9"/>
      <c r="D155" s="9"/>
    </row>
    <row r="156" spans="1:4" ht="15">
      <c r="A156" s="8"/>
      <c r="B156" s="9"/>
      <c r="C156" s="9"/>
      <c r="D156" s="9"/>
    </row>
    <row r="157" spans="1:4" ht="15">
      <c r="A157" s="8"/>
      <c r="B157" s="9"/>
      <c r="C157" s="9"/>
      <c r="D157" s="9"/>
    </row>
    <row r="158" spans="1:4" ht="15">
      <c r="A158" s="8"/>
      <c r="B158" s="9"/>
      <c r="C158" s="9"/>
      <c r="D158" s="9"/>
    </row>
    <row r="159" spans="1:4" ht="15">
      <c r="A159" s="8"/>
      <c r="B159" s="9"/>
      <c r="C159" s="9"/>
      <c r="D159" s="9"/>
    </row>
  </sheetData>
  <sheetProtection/>
  <mergeCells count="8">
    <mergeCell ref="A123:D123"/>
    <mergeCell ref="A128:D128"/>
    <mergeCell ref="A1:D1"/>
    <mergeCell ref="A7:D7"/>
    <mergeCell ref="A25:D25"/>
    <mergeCell ref="A60:D60"/>
    <mergeCell ref="A65:D65"/>
    <mergeCell ref="A72:D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28125" style="4" customWidth="1"/>
    <col min="2" max="2" width="51.421875" style="1" customWidth="1"/>
    <col min="3" max="3" width="9.140625" style="1" customWidth="1"/>
    <col min="4" max="4" width="17.00390625" style="1" customWidth="1"/>
    <col min="5" max="16384" width="9.140625" style="1" customWidth="1"/>
  </cols>
  <sheetData>
    <row r="1" spans="1:4" ht="37.5" customHeight="1">
      <c r="A1" s="34" t="s">
        <v>102</v>
      </c>
      <c r="B1" s="34"/>
      <c r="C1" s="34"/>
      <c r="D1" s="34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5" customFormat="1" ht="12.75">
      <c r="A4" s="7">
        <v>1</v>
      </c>
      <c r="B4" s="6" t="s">
        <v>4</v>
      </c>
      <c r="C4" s="7" t="s">
        <v>57</v>
      </c>
      <c r="D4" s="14">
        <v>42370</v>
      </c>
    </row>
    <row r="5" spans="1:4" s="5" customFormat="1" ht="12.75">
      <c r="A5" s="7">
        <v>2</v>
      </c>
      <c r="B5" s="6" t="s">
        <v>5</v>
      </c>
      <c r="C5" s="7" t="s">
        <v>57</v>
      </c>
      <c r="D5" s="14">
        <v>42005</v>
      </c>
    </row>
    <row r="6" spans="1:4" s="5" customFormat="1" ht="12.75">
      <c r="A6" s="7">
        <v>3</v>
      </c>
      <c r="B6" s="6" t="s">
        <v>6</v>
      </c>
      <c r="C6" s="7" t="s">
        <v>57</v>
      </c>
      <c r="D6" s="14">
        <v>42369</v>
      </c>
    </row>
    <row r="7" spans="1:4" s="5" customFormat="1" ht="27.75" customHeight="1">
      <c r="A7" s="31" t="s">
        <v>7</v>
      </c>
      <c r="B7" s="32"/>
      <c r="C7" s="32"/>
      <c r="D7" s="33"/>
    </row>
    <row r="8" spans="1:4" s="5" customFormat="1" ht="12.75">
      <c r="A8" s="7">
        <v>4</v>
      </c>
      <c r="B8" s="6" t="s">
        <v>8</v>
      </c>
      <c r="C8" s="6" t="s">
        <v>9</v>
      </c>
      <c r="D8" s="25">
        <f>D10-D9</f>
        <v>131371.77</v>
      </c>
    </row>
    <row r="9" spans="1:4" s="5" customFormat="1" ht="12.75">
      <c r="A9" s="7">
        <v>5</v>
      </c>
      <c r="B9" s="6" t="s">
        <v>10</v>
      </c>
      <c r="C9" s="6" t="s">
        <v>9</v>
      </c>
      <c r="D9" s="25">
        <f>1718.8+15.99+100.04+449.8+0.87</f>
        <v>2285.5</v>
      </c>
    </row>
    <row r="10" spans="1:4" s="5" customFormat="1" ht="12.75">
      <c r="A10" s="7">
        <v>6</v>
      </c>
      <c r="B10" s="6" t="s">
        <v>11</v>
      </c>
      <c r="C10" s="6" t="s">
        <v>9</v>
      </c>
      <c r="D10" s="25">
        <f>100542.45+857.05+5871.2+26386.57</f>
        <v>133657.27</v>
      </c>
    </row>
    <row r="11" spans="1:4" s="5" customFormat="1" ht="25.5">
      <c r="A11" s="7">
        <v>7</v>
      </c>
      <c r="B11" s="6" t="s">
        <v>12</v>
      </c>
      <c r="C11" s="6"/>
      <c r="D11" s="25">
        <v>1604702</v>
      </c>
    </row>
    <row r="12" spans="1:4" s="5" customFormat="1" ht="12.75">
      <c r="A12" s="7">
        <v>8</v>
      </c>
      <c r="B12" s="6" t="s">
        <v>13</v>
      </c>
      <c r="C12" s="6" t="s">
        <v>9</v>
      </c>
      <c r="D12" s="25">
        <f>D11-D14</f>
        <v>1269880</v>
      </c>
    </row>
    <row r="13" spans="1:4" s="5" customFormat="1" ht="12.75">
      <c r="A13" s="7">
        <v>9</v>
      </c>
      <c r="B13" s="6" t="s">
        <v>14</v>
      </c>
      <c r="C13" s="6" t="s">
        <v>9</v>
      </c>
      <c r="D13" s="25"/>
    </row>
    <row r="14" spans="1:4" s="5" customFormat="1" ht="12.75">
      <c r="A14" s="7">
        <v>10</v>
      </c>
      <c r="B14" s="6" t="s">
        <v>15</v>
      </c>
      <c r="C14" s="6" t="s">
        <v>9</v>
      </c>
      <c r="D14" s="25">
        <v>334822</v>
      </c>
    </row>
    <row r="15" spans="1:4" s="5" customFormat="1" ht="12.75">
      <c r="A15" s="7">
        <v>11</v>
      </c>
      <c r="B15" s="6" t="s">
        <v>16</v>
      </c>
      <c r="C15" s="6" t="s">
        <v>9</v>
      </c>
      <c r="D15" s="25">
        <f>SUM(D16:D20)</f>
        <v>1503504.6999999997</v>
      </c>
    </row>
    <row r="16" spans="1:4" s="5" customFormat="1" ht="12.75">
      <c r="A16" s="7">
        <v>12</v>
      </c>
      <c r="B16" s="6" t="s">
        <v>17</v>
      </c>
      <c r="C16" s="6" t="s">
        <v>9</v>
      </c>
      <c r="D16" s="25">
        <f>-309.22-2.65+27655.44+119.93-6.28+1102540.47+9659.57+62994.19+289706.42-0.87+11147.7</f>
        <v>1503504.6999999997</v>
      </c>
    </row>
    <row r="17" spans="1:4" s="5" customFormat="1" ht="12.75">
      <c r="A17" s="7">
        <v>13</v>
      </c>
      <c r="B17" s="6" t="s">
        <v>18</v>
      </c>
      <c r="C17" s="6" t="s">
        <v>9</v>
      </c>
      <c r="D17" s="25"/>
    </row>
    <row r="18" spans="1:4" s="5" customFormat="1" ht="12.75">
      <c r="A18" s="7">
        <v>14</v>
      </c>
      <c r="B18" s="6" t="s">
        <v>19</v>
      </c>
      <c r="C18" s="6" t="s">
        <v>9</v>
      </c>
      <c r="D18" s="25"/>
    </row>
    <row r="19" spans="1:4" s="5" customFormat="1" ht="12.75">
      <c r="A19" s="7">
        <v>15</v>
      </c>
      <c r="B19" s="6" t="s">
        <v>20</v>
      </c>
      <c r="C19" s="6" t="s">
        <v>9</v>
      </c>
      <c r="D19" s="25"/>
    </row>
    <row r="20" spans="1:4" s="5" customFormat="1" ht="12.75">
      <c r="A20" s="7">
        <v>16</v>
      </c>
      <c r="B20" s="6" t="s">
        <v>21</v>
      </c>
      <c r="C20" s="6" t="s">
        <v>9</v>
      </c>
      <c r="D20" s="25"/>
    </row>
    <row r="21" spans="1:4" s="5" customFormat="1" ht="12.75">
      <c r="A21" s="7">
        <v>17</v>
      </c>
      <c r="B21" s="6" t="s">
        <v>22</v>
      </c>
      <c r="C21" s="6" t="s">
        <v>9</v>
      </c>
      <c r="D21" s="25">
        <f>D8+D15</f>
        <v>1634876.4699999997</v>
      </c>
    </row>
    <row r="22" spans="1:4" s="5" customFormat="1" ht="12.75">
      <c r="A22" s="7">
        <v>18</v>
      </c>
      <c r="B22" s="6" t="s">
        <v>23</v>
      </c>
      <c r="C22" s="6" t="s">
        <v>9</v>
      </c>
      <c r="D22" s="25">
        <f>D24-D23</f>
        <v>232569.49000000002</v>
      </c>
    </row>
    <row r="23" spans="1:4" s="5" customFormat="1" ht="12.75">
      <c r="A23" s="7">
        <v>19</v>
      </c>
      <c r="B23" s="6" t="s">
        <v>10</v>
      </c>
      <c r="C23" s="6" t="s">
        <v>9</v>
      </c>
      <c r="D23" s="26">
        <f>317.32+2.74+443.33+6.87+1396.36+12.04+77.42+369.95+29.25</f>
        <v>2655.2799999999997</v>
      </c>
    </row>
    <row r="24" spans="1:4" s="5" customFormat="1" ht="12.75">
      <c r="A24" s="7">
        <v>20</v>
      </c>
      <c r="B24" s="6" t="s">
        <v>11</v>
      </c>
      <c r="C24" s="6" t="s">
        <v>9</v>
      </c>
      <c r="D24" s="26">
        <f>626.54+5.39+7107.89+80.07+13.15+168832.04+1438.42+9133.28+44095.22+3892.77</f>
        <v>235224.77000000002</v>
      </c>
    </row>
    <row r="25" spans="1:4" s="5" customFormat="1" ht="26.25" customHeight="1">
      <c r="A25" s="31" t="s">
        <v>24</v>
      </c>
      <c r="B25" s="32"/>
      <c r="C25" s="32"/>
      <c r="D25" s="33"/>
    </row>
    <row r="26" spans="1:6" s="5" customFormat="1" ht="31.5" customHeight="1">
      <c r="A26" s="7">
        <v>21</v>
      </c>
      <c r="B26" s="6" t="s">
        <v>62</v>
      </c>
      <c r="C26" s="6" t="s">
        <v>9</v>
      </c>
      <c r="D26" s="25">
        <v>124418</v>
      </c>
      <c r="F26" s="29"/>
    </row>
    <row r="27" spans="1:4" s="5" customFormat="1" ht="19.5" customHeight="1">
      <c r="A27" s="7"/>
      <c r="B27" s="6" t="s">
        <v>63</v>
      </c>
      <c r="C27" s="6" t="s">
        <v>65</v>
      </c>
      <c r="D27" s="7">
        <v>1.62</v>
      </c>
    </row>
    <row r="28" spans="1:4" s="5" customFormat="1" ht="14.25" customHeight="1">
      <c r="A28" s="7"/>
      <c r="B28" s="6" t="s">
        <v>25</v>
      </c>
      <c r="C28" s="6"/>
      <c r="D28" s="7" t="s">
        <v>64</v>
      </c>
    </row>
    <row r="29" spans="1:4" s="5" customFormat="1" ht="26.25" customHeight="1">
      <c r="A29" s="7">
        <v>22</v>
      </c>
      <c r="B29" s="6" t="s">
        <v>66</v>
      </c>
      <c r="C29" s="6" t="s">
        <v>9</v>
      </c>
      <c r="D29" s="25">
        <v>307495</v>
      </c>
    </row>
    <row r="30" spans="1:4" s="5" customFormat="1" ht="14.25" customHeight="1">
      <c r="A30" s="7"/>
      <c r="B30" s="23" t="s">
        <v>67</v>
      </c>
      <c r="C30" s="6" t="s">
        <v>65</v>
      </c>
      <c r="D30" s="24">
        <v>4</v>
      </c>
    </row>
    <row r="31" spans="1:4" s="5" customFormat="1" ht="14.25" customHeight="1">
      <c r="A31" s="22"/>
      <c r="B31" s="6" t="s">
        <v>25</v>
      </c>
      <c r="C31" s="6"/>
      <c r="D31" s="7" t="s">
        <v>68</v>
      </c>
    </row>
    <row r="32" spans="1:4" s="5" customFormat="1" ht="26.25" customHeight="1">
      <c r="A32" s="7">
        <v>23</v>
      </c>
      <c r="B32" s="6" t="s">
        <v>69</v>
      </c>
      <c r="C32" s="6" t="s">
        <v>9</v>
      </c>
      <c r="D32" s="25">
        <v>10245</v>
      </c>
    </row>
    <row r="33" spans="1:4" s="5" customFormat="1" ht="14.25" customHeight="1">
      <c r="A33" s="7"/>
      <c r="B33" s="23" t="s">
        <v>70</v>
      </c>
      <c r="C33" s="6" t="s">
        <v>65</v>
      </c>
      <c r="D33" s="24">
        <v>0.13</v>
      </c>
    </row>
    <row r="34" spans="1:4" s="5" customFormat="1" ht="14.25" customHeight="1">
      <c r="A34" s="22"/>
      <c r="B34" s="6" t="s">
        <v>25</v>
      </c>
      <c r="C34" s="6"/>
      <c r="D34" s="7" t="s">
        <v>71</v>
      </c>
    </row>
    <row r="35" spans="1:4" s="5" customFormat="1" ht="43.5" customHeight="1">
      <c r="A35" s="7">
        <v>24</v>
      </c>
      <c r="B35" s="6" t="s">
        <v>92</v>
      </c>
      <c r="C35" s="6" t="s">
        <v>9</v>
      </c>
      <c r="D35" s="25">
        <v>253444</v>
      </c>
    </row>
    <row r="36" spans="1:4" s="5" customFormat="1" ht="14.25" customHeight="1">
      <c r="A36" s="7"/>
      <c r="B36" s="23" t="s">
        <v>72</v>
      </c>
      <c r="C36" s="6" t="s">
        <v>65</v>
      </c>
      <c r="D36" s="24">
        <v>3.1</v>
      </c>
    </row>
    <row r="37" spans="1:4" s="5" customFormat="1" ht="14.25" customHeight="1">
      <c r="A37" s="22"/>
      <c r="B37" s="6" t="s">
        <v>25</v>
      </c>
      <c r="C37" s="6"/>
      <c r="D37" s="7" t="s">
        <v>73</v>
      </c>
    </row>
    <row r="38" spans="1:4" s="5" customFormat="1" ht="14.25" customHeight="1">
      <c r="A38" s="7"/>
      <c r="B38" s="23" t="s">
        <v>74</v>
      </c>
      <c r="C38" s="6" t="s">
        <v>65</v>
      </c>
      <c r="D38" s="24">
        <v>0.2</v>
      </c>
    </row>
    <row r="39" spans="1:4" s="5" customFormat="1" ht="14.25" customHeight="1">
      <c r="A39" s="22"/>
      <c r="B39" s="6" t="s">
        <v>25</v>
      </c>
      <c r="C39" s="6"/>
      <c r="D39" s="7" t="s">
        <v>73</v>
      </c>
    </row>
    <row r="40" spans="1:4" s="5" customFormat="1" ht="40.5" customHeight="1">
      <c r="A40" s="7">
        <v>25</v>
      </c>
      <c r="B40" s="6" t="s">
        <v>75</v>
      </c>
      <c r="C40" s="6" t="s">
        <v>9</v>
      </c>
      <c r="D40" s="25">
        <v>99417</v>
      </c>
    </row>
    <row r="41" spans="1:4" s="5" customFormat="1" ht="27" customHeight="1">
      <c r="A41" s="7"/>
      <c r="B41" s="23" t="s">
        <v>76</v>
      </c>
      <c r="C41" s="6" t="s">
        <v>65</v>
      </c>
      <c r="D41" s="24">
        <v>1.29</v>
      </c>
    </row>
    <row r="42" spans="1:4" s="5" customFormat="1" ht="14.25" customHeight="1">
      <c r="A42" s="22"/>
      <c r="B42" s="6" t="s">
        <v>25</v>
      </c>
      <c r="C42" s="6"/>
      <c r="D42" s="7" t="s">
        <v>73</v>
      </c>
    </row>
    <row r="43" spans="1:4" s="5" customFormat="1" ht="54" customHeight="1">
      <c r="A43" s="7">
        <v>26</v>
      </c>
      <c r="B43" s="6" t="s">
        <v>77</v>
      </c>
      <c r="C43" s="6" t="s">
        <v>9</v>
      </c>
      <c r="D43" s="25">
        <v>149378</v>
      </c>
    </row>
    <row r="44" spans="1:4" s="5" customFormat="1" ht="14.25" customHeight="1">
      <c r="A44" s="7"/>
      <c r="B44" s="23" t="s">
        <v>78</v>
      </c>
      <c r="C44" s="6" t="s">
        <v>65</v>
      </c>
      <c r="D44" s="24">
        <v>1.94</v>
      </c>
    </row>
    <row r="45" spans="1:4" s="5" customFormat="1" ht="14.25" customHeight="1">
      <c r="A45" s="22"/>
      <c r="B45" s="6" t="s">
        <v>25</v>
      </c>
      <c r="C45" s="6"/>
      <c r="D45" s="7" t="s">
        <v>68</v>
      </c>
    </row>
    <row r="46" spans="1:4" s="5" customFormat="1" ht="16.5" customHeight="1">
      <c r="A46" s="7">
        <v>27</v>
      </c>
      <c r="B46" s="6" t="s">
        <v>79</v>
      </c>
      <c r="C46" s="6" t="s">
        <v>9</v>
      </c>
      <c r="D46" s="25">
        <v>66279</v>
      </c>
    </row>
    <row r="47" spans="1:4" s="5" customFormat="1" ht="14.25" customHeight="1">
      <c r="A47" s="7"/>
      <c r="B47" s="23" t="s">
        <v>80</v>
      </c>
      <c r="C47" s="6" t="s">
        <v>65</v>
      </c>
      <c r="D47" s="24">
        <v>0.9</v>
      </c>
    </row>
    <row r="48" spans="1:4" s="5" customFormat="1" ht="14.25" customHeight="1">
      <c r="A48" s="22"/>
      <c r="B48" s="6" t="s">
        <v>25</v>
      </c>
      <c r="C48" s="6"/>
      <c r="D48" s="7" t="s">
        <v>81</v>
      </c>
    </row>
    <row r="49" spans="1:4" s="5" customFormat="1" ht="29.25" customHeight="1">
      <c r="A49" s="7">
        <v>28</v>
      </c>
      <c r="B49" s="6" t="s">
        <v>82</v>
      </c>
      <c r="C49" s="6" t="s">
        <v>9</v>
      </c>
      <c r="D49" s="25">
        <v>220803</v>
      </c>
    </row>
    <row r="50" spans="1:4" s="5" customFormat="1" ht="14.25" customHeight="1">
      <c r="A50" s="7"/>
      <c r="B50" s="23" t="s">
        <v>83</v>
      </c>
      <c r="C50" s="6" t="s">
        <v>65</v>
      </c>
      <c r="D50" s="24">
        <v>2.88</v>
      </c>
    </row>
    <row r="51" spans="1:4" s="5" customFormat="1" ht="14.25" customHeight="1">
      <c r="A51" s="22"/>
      <c r="B51" s="6" t="s">
        <v>25</v>
      </c>
      <c r="C51" s="6"/>
      <c r="D51" s="7" t="s">
        <v>68</v>
      </c>
    </row>
    <row r="52" spans="1:4" s="5" customFormat="1" ht="29.25" customHeight="1">
      <c r="A52" s="7">
        <v>29</v>
      </c>
      <c r="B52" s="6" t="s">
        <v>84</v>
      </c>
      <c r="C52" s="6" t="s">
        <v>9</v>
      </c>
      <c r="D52" s="25">
        <v>334822</v>
      </c>
    </row>
    <row r="53" spans="1:4" s="5" customFormat="1" ht="28.5" customHeight="1">
      <c r="A53" s="7"/>
      <c r="B53" s="23" t="s">
        <v>85</v>
      </c>
      <c r="C53" s="6" t="s">
        <v>65</v>
      </c>
      <c r="D53" s="24">
        <v>4.36</v>
      </c>
    </row>
    <row r="54" spans="1:4" s="5" customFormat="1" ht="14.25" customHeight="1">
      <c r="A54" s="22"/>
      <c r="B54" s="6" t="s">
        <v>25</v>
      </c>
      <c r="C54" s="6"/>
      <c r="D54" s="7" t="s">
        <v>73</v>
      </c>
    </row>
    <row r="55" spans="1:4" s="5" customFormat="1" ht="29.25" customHeight="1">
      <c r="A55" s="7">
        <v>30</v>
      </c>
      <c r="B55" s="6" t="s">
        <v>86</v>
      </c>
      <c r="C55" s="6" t="s">
        <v>9</v>
      </c>
      <c r="D55" s="25">
        <v>38401</v>
      </c>
    </row>
    <row r="56" spans="1:4" s="5" customFormat="1" ht="25.5" customHeight="1">
      <c r="A56" s="7"/>
      <c r="B56" s="23" t="s">
        <v>87</v>
      </c>
      <c r="C56" s="6" t="s">
        <v>65</v>
      </c>
      <c r="D56" s="24">
        <v>0.5</v>
      </c>
    </row>
    <row r="57" spans="1:4" s="5" customFormat="1" ht="29.25" customHeight="1">
      <c r="A57" s="22"/>
      <c r="B57" s="6" t="s">
        <v>25</v>
      </c>
      <c r="C57" s="6"/>
      <c r="D57" s="7" t="s">
        <v>88</v>
      </c>
    </row>
    <row r="58" spans="1:4" s="5" customFormat="1" ht="16.5" customHeight="1">
      <c r="A58" s="31" t="s">
        <v>26</v>
      </c>
      <c r="B58" s="32"/>
      <c r="C58" s="32"/>
      <c r="D58" s="33"/>
    </row>
    <row r="59" spans="1:4" s="5" customFormat="1" ht="14.25" customHeight="1">
      <c r="A59" s="7">
        <f>A55+1</f>
        <v>31</v>
      </c>
      <c r="B59" s="6" t="s">
        <v>27</v>
      </c>
      <c r="C59" s="6" t="s">
        <v>28</v>
      </c>
      <c r="D59" s="7">
        <v>0</v>
      </c>
    </row>
    <row r="60" spans="1:4" s="5" customFormat="1" ht="14.25" customHeight="1">
      <c r="A60" s="7">
        <f>A59+1</f>
        <v>32</v>
      </c>
      <c r="B60" s="6" t="s">
        <v>29</v>
      </c>
      <c r="C60" s="6" t="s">
        <v>30</v>
      </c>
      <c r="D60" s="7">
        <v>0</v>
      </c>
    </row>
    <row r="61" spans="1:4" s="5" customFormat="1" ht="14.25" customHeight="1">
      <c r="A61" s="7">
        <f>A60+1</f>
        <v>33</v>
      </c>
      <c r="B61" s="6" t="s">
        <v>31</v>
      </c>
      <c r="C61" s="6" t="s">
        <v>28</v>
      </c>
      <c r="D61" s="7">
        <v>0</v>
      </c>
    </row>
    <row r="62" spans="1:4" s="5" customFormat="1" ht="14.25" customHeight="1">
      <c r="A62" s="7">
        <f>A61+1</f>
        <v>34</v>
      </c>
      <c r="B62" s="6" t="s">
        <v>32</v>
      </c>
      <c r="C62" s="6" t="s">
        <v>9</v>
      </c>
      <c r="D62" s="7">
        <v>0</v>
      </c>
    </row>
    <row r="63" spans="1:4" s="5" customFormat="1" ht="17.25" customHeight="1">
      <c r="A63" s="31" t="s">
        <v>33</v>
      </c>
      <c r="B63" s="32"/>
      <c r="C63" s="32"/>
      <c r="D63" s="33"/>
    </row>
    <row r="64" spans="1:4" s="5" customFormat="1" ht="25.5">
      <c r="A64" s="7">
        <f>A62+1</f>
        <v>35</v>
      </c>
      <c r="B64" s="6" t="s">
        <v>34</v>
      </c>
      <c r="C64" s="6" t="s">
        <v>9</v>
      </c>
      <c r="D64" s="25">
        <f>D66-D65</f>
        <v>191118.7</v>
      </c>
    </row>
    <row r="65" spans="1:4" s="5" customFormat="1" ht="15" customHeight="1">
      <c r="A65" s="7">
        <f>A64+1</f>
        <v>36</v>
      </c>
      <c r="B65" s="6" t="s">
        <v>10</v>
      </c>
      <c r="C65" s="6" t="s">
        <v>9</v>
      </c>
      <c r="D65" s="25">
        <f>2588.52+20.96+43.05+76.66+78.71</f>
        <v>2807.9</v>
      </c>
    </row>
    <row r="66" spans="1:4" s="5" customFormat="1" ht="15" customHeight="1">
      <c r="A66" s="7">
        <f>A65+1</f>
        <v>37</v>
      </c>
      <c r="B66" s="6" t="s">
        <v>11</v>
      </c>
      <c r="C66" s="6" t="s">
        <v>9</v>
      </c>
      <c r="D66" s="25">
        <f>168629.13+4018.2+3727.08+4767.62+12784.57</f>
        <v>193926.6</v>
      </c>
    </row>
    <row r="67" spans="1:4" s="5" customFormat="1" ht="25.5">
      <c r="A67" s="7">
        <f>A66+1</f>
        <v>38</v>
      </c>
      <c r="B67" s="6" t="s">
        <v>35</v>
      </c>
      <c r="C67" s="6" t="s">
        <v>9</v>
      </c>
      <c r="D67" s="25">
        <f>D69-D68</f>
        <v>233948.7</v>
      </c>
    </row>
    <row r="68" spans="1:4" s="5" customFormat="1" ht="13.5" customHeight="1">
      <c r="A68" s="7">
        <f>A67+1</f>
        <v>39</v>
      </c>
      <c r="B68" s="6" t="s">
        <v>10</v>
      </c>
      <c r="C68" s="6" t="s">
        <v>9</v>
      </c>
      <c r="D68" s="25">
        <f>3192.19+1195.26+905.98+1662.49+1643.38</f>
        <v>8599.3</v>
      </c>
    </row>
    <row r="69" spans="1:4" s="5" customFormat="1" ht="13.5" customHeight="1">
      <c r="A69" s="7">
        <f>A68+1</f>
        <v>40</v>
      </c>
      <c r="B69" s="6" t="s">
        <v>11</v>
      </c>
      <c r="C69" s="6" t="s">
        <v>9</v>
      </c>
      <c r="D69" s="25">
        <f>129338.05+22572.33+19086.14+24357.34+50364.06-3169.92</f>
        <v>242548</v>
      </c>
    </row>
    <row r="70" spans="1:4" s="5" customFormat="1" ht="18" customHeight="1">
      <c r="A70" s="31" t="s">
        <v>52</v>
      </c>
      <c r="B70" s="32"/>
      <c r="C70" s="32"/>
      <c r="D70" s="33"/>
    </row>
    <row r="71" spans="1:4" s="5" customFormat="1" ht="12.75">
      <c r="A71" s="7">
        <f>A69+1</f>
        <v>41</v>
      </c>
      <c r="B71" s="6" t="s">
        <v>36</v>
      </c>
      <c r="C71" s="6"/>
      <c r="D71" s="15" t="s">
        <v>53</v>
      </c>
    </row>
    <row r="72" spans="1:4" s="5" customFormat="1" ht="12.75">
      <c r="A72" s="7">
        <f>A71+1</f>
        <v>42</v>
      </c>
      <c r="B72" s="6" t="s">
        <v>37</v>
      </c>
      <c r="C72" s="6"/>
      <c r="D72" s="7" t="s">
        <v>59</v>
      </c>
    </row>
    <row r="73" spans="1:4" s="5" customFormat="1" ht="12.75">
      <c r="A73" s="7">
        <f aca="true" t="shared" si="0" ref="A73:A120">A72+1</f>
        <v>43</v>
      </c>
      <c r="B73" s="6" t="s">
        <v>38</v>
      </c>
      <c r="C73" s="6" t="s">
        <v>39</v>
      </c>
      <c r="D73" s="7">
        <v>155070</v>
      </c>
    </row>
    <row r="74" spans="1:4" s="5" customFormat="1" ht="12.75">
      <c r="A74" s="7">
        <f t="shared" si="0"/>
        <v>44</v>
      </c>
      <c r="B74" s="6" t="s">
        <v>40</v>
      </c>
      <c r="C74" s="6" t="s">
        <v>9</v>
      </c>
      <c r="D74" s="25">
        <v>328286</v>
      </c>
    </row>
    <row r="75" spans="1:4" s="5" customFormat="1" ht="12.75">
      <c r="A75" s="7">
        <f t="shared" si="0"/>
        <v>45</v>
      </c>
      <c r="B75" s="6" t="s">
        <v>41</v>
      </c>
      <c r="C75" s="6" t="s">
        <v>9</v>
      </c>
      <c r="D75" s="25">
        <v>291493</v>
      </c>
    </row>
    <row r="76" spans="1:4" s="5" customFormat="1" ht="12.75">
      <c r="A76" s="7">
        <f t="shared" si="0"/>
        <v>46</v>
      </c>
      <c r="B76" s="6" t="s">
        <v>42</v>
      </c>
      <c r="C76" s="6" t="s">
        <v>9</v>
      </c>
      <c r="D76" s="25">
        <f>D74-D75</f>
        <v>36793</v>
      </c>
    </row>
    <row r="77" spans="1:4" s="11" customFormat="1" ht="12.75">
      <c r="A77" s="7">
        <f t="shared" si="0"/>
        <v>47</v>
      </c>
      <c r="B77" s="10" t="s">
        <v>43</v>
      </c>
      <c r="C77" s="10" t="s">
        <v>9</v>
      </c>
      <c r="D77" s="28">
        <v>308991</v>
      </c>
    </row>
    <row r="78" spans="1:4" s="11" customFormat="1" ht="12.75">
      <c r="A78" s="7">
        <f t="shared" si="0"/>
        <v>48</v>
      </c>
      <c r="B78" s="10" t="s">
        <v>44</v>
      </c>
      <c r="C78" s="10" t="s">
        <v>9</v>
      </c>
      <c r="D78" s="28">
        <v>304071</v>
      </c>
    </row>
    <row r="79" spans="1:4" s="11" customFormat="1" ht="12.75">
      <c r="A79" s="7">
        <f t="shared" si="0"/>
        <v>49</v>
      </c>
      <c r="B79" s="10" t="s">
        <v>45</v>
      </c>
      <c r="C79" s="10" t="s">
        <v>9</v>
      </c>
      <c r="D79" s="28">
        <v>4921</v>
      </c>
    </row>
    <row r="80" spans="1:4" s="11" customFormat="1" ht="25.5">
      <c r="A80" s="7">
        <f t="shared" si="0"/>
        <v>50</v>
      </c>
      <c r="B80" s="10" t="s">
        <v>46</v>
      </c>
      <c r="C80" s="10" t="s">
        <v>9</v>
      </c>
      <c r="D80" s="18"/>
    </row>
    <row r="81" spans="1:4" s="5" customFormat="1" ht="24">
      <c r="A81" s="7">
        <f t="shared" si="0"/>
        <v>51</v>
      </c>
      <c r="B81" s="6" t="s">
        <v>36</v>
      </c>
      <c r="C81" s="6"/>
      <c r="D81" s="15" t="s">
        <v>54</v>
      </c>
    </row>
    <row r="82" spans="1:4" s="5" customFormat="1" ht="12.75">
      <c r="A82" s="7">
        <f t="shared" si="0"/>
        <v>52</v>
      </c>
      <c r="B82" s="6" t="s">
        <v>37</v>
      </c>
      <c r="C82" s="6"/>
      <c r="D82" s="7" t="s">
        <v>60</v>
      </c>
    </row>
    <row r="83" spans="1:4" s="5" customFormat="1" ht="12.75">
      <c r="A83" s="7">
        <f t="shared" si="0"/>
        <v>53</v>
      </c>
      <c r="B83" s="6" t="s">
        <v>38</v>
      </c>
      <c r="C83" s="6" t="s">
        <v>39</v>
      </c>
      <c r="D83" s="7">
        <v>6592</v>
      </c>
    </row>
    <row r="84" spans="1:4" s="5" customFormat="1" ht="12.75">
      <c r="A84" s="7">
        <f t="shared" si="0"/>
        <v>54</v>
      </c>
      <c r="B84" s="6" t="s">
        <v>40</v>
      </c>
      <c r="C84" s="6" t="s">
        <v>9</v>
      </c>
      <c r="D84" s="25">
        <v>127936</v>
      </c>
    </row>
    <row r="85" spans="1:4" s="5" customFormat="1" ht="12.75">
      <c r="A85" s="7">
        <f t="shared" si="0"/>
        <v>55</v>
      </c>
      <c r="B85" s="6" t="s">
        <v>41</v>
      </c>
      <c r="C85" s="6" t="s">
        <v>9</v>
      </c>
      <c r="D85" s="25">
        <v>111040</v>
      </c>
    </row>
    <row r="86" spans="1:4" s="5" customFormat="1" ht="12.75">
      <c r="A86" s="7">
        <f t="shared" si="0"/>
        <v>56</v>
      </c>
      <c r="B86" s="6" t="s">
        <v>42</v>
      </c>
      <c r="C86" s="6" t="s">
        <v>9</v>
      </c>
      <c r="D86" s="25">
        <f>D84-D85</f>
        <v>16896</v>
      </c>
    </row>
    <row r="87" spans="1:4" s="11" customFormat="1" ht="12.75">
      <c r="A87" s="7">
        <f t="shared" si="0"/>
        <v>57</v>
      </c>
      <c r="B87" s="10" t="s">
        <v>43</v>
      </c>
      <c r="C87" s="10" t="s">
        <v>9</v>
      </c>
      <c r="D87" s="28">
        <v>181767</v>
      </c>
    </row>
    <row r="88" spans="1:4" s="11" customFormat="1" ht="12.75">
      <c r="A88" s="7">
        <f t="shared" si="0"/>
        <v>58</v>
      </c>
      <c r="B88" s="10" t="s">
        <v>44</v>
      </c>
      <c r="C88" s="10" t="s">
        <v>9</v>
      </c>
      <c r="D88" s="28">
        <v>172678</v>
      </c>
    </row>
    <row r="89" spans="1:4" s="11" customFormat="1" ht="12.75">
      <c r="A89" s="7">
        <f t="shared" si="0"/>
        <v>59</v>
      </c>
      <c r="B89" s="10" t="s">
        <v>45</v>
      </c>
      <c r="C89" s="10" t="s">
        <v>9</v>
      </c>
      <c r="D89" s="28">
        <v>9088</v>
      </c>
    </row>
    <row r="90" spans="1:4" s="11" customFormat="1" ht="25.5">
      <c r="A90" s="7">
        <f t="shared" si="0"/>
        <v>60</v>
      </c>
      <c r="B90" s="10" t="s">
        <v>46</v>
      </c>
      <c r="C90" s="10" t="s">
        <v>9</v>
      </c>
      <c r="D90" s="18"/>
    </row>
    <row r="91" spans="1:4" s="5" customFormat="1" ht="25.5">
      <c r="A91" s="7">
        <f t="shared" si="0"/>
        <v>61</v>
      </c>
      <c r="B91" s="6" t="s">
        <v>36</v>
      </c>
      <c r="C91" s="6"/>
      <c r="D91" s="17" t="s">
        <v>55</v>
      </c>
    </row>
    <row r="92" spans="1:4" s="5" customFormat="1" ht="12.75">
      <c r="A92" s="7">
        <f t="shared" si="0"/>
        <v>62</v>
      </c>
      <c r="B92" s="6" t="s">
        <v>37</v>
      </c>
      <c r="C92" s="6"/>
      <c r="D92" s="7" t="s">
        <v>60</v>
      </c>
    </row>
    <row r="93" spans="1:4" s="5" customFormat="1" ht="12.75">
      <c r="A93" s="7">
        <f t="shared" si="0"/>
        <v>63</v>
      </c>
      <c r="B93" s="6" t="s">
        <v>38</v>
      </c>
      <c r="C93" s="6" t="s">
        <v>39</v>
      </c>
      <c r="D93" s="25">
        <v>921</v>
      </c>
    </row>
    <row r="94" spans="1:4" s="5" customFormat="1" ht="12.75">
      <c r="A94" s="7">
        <f t="shared" si="0"/>
        <v>64</v>
      </c>
      <c r="B94" s="6" t="s">
        <v>40</v>
      </c>
      <c r="C94" s="6" t="s">
        <v>9</v>
      </c>
      <c r="D94" s="25">
        <v>135943</v>
      </c>
    </row>
    <row r="95" spans="1:4" s="5" customFormat="1" ht="12.75">
      <c r="A95" s="7">
        <f t="shared" si="0"/>
        <v>65</v>
      </c>
      <c r="B95" s="6" t="s">
        <v>41</v>
      </c>
      <c r="C95" s="6" t="s">
        <v>9</v>
      </c>
      <c r="D95" s="25">
        <v>118894</v>
      </c>
    </row>
    <row r="96" spans="1:4" s="5" customFormat="1" ht="12.75">
      <c r="A96" s="7">
        <f t="shared" si="0"/>
        <v>66</v>
      </c>
      <c r="B96" s="6" t="s">
        <v>42</v>
      </c>
      <c r="C96" s="6" t="s">
        <v>9</v>
      </c>
      <c r="D96" s="25">
        <f>D94-D95</f>
        <v>17049</v>
      </c>
    </row>
    <row r="97" spans="1:4" s="11" customFormat="1" ht="12.75">
      <c r="A97" s="7">
        <f t="shared" si="0"/>
        <v>67</v>
      </c>
      <c r="B97" s="10" t="s">
        <v>43</v>
      </c>
      <c r="C97" s="10" t="s">
        <v>9</v>
      </c>
      <c r="D97" s="28">
        <v>328788</v>
      </c>
    </row>
    <row r="98" spans="1:4" s="11" customFormat="1" ht="12.75">
      <c r="A98" s="7">
        <f t="shared" si="0"/>
        <v>68</v>
      </c>
      <c r="B98" s="10" t="s">
        <v>44</v>
      </c>
      <c r="C98" s="10" t="s">
        <v>9</v>
      </c>
      <c r="D98" s="28">
        <v>322903</v>
      </c>
    </row>
    <row r="99" spans="1:4" s="11" customFormat="1" ht="12.75">
      <c r="A99" s="7">
        <f t="shared" si="0"/>
        <v>69</v>
      </c>
      <c r="B99" s="10" t="s">
        <v>45</v>
      </c>
      <c r="C99" s="10" t="s">
        <v>9</v>
      </c>
      <c r="D99" s="28">
        <v>5885</v>
      </c>
    </row>
    <row r="100" spans="1:4" s="11" customFormat="1" ht="25.5">
      <c r="A100" s="7">
        <f t="shared" si="0"/>
        <v>70</v>
      </c>
      <c r="B100" s="10" t="s">
        <v>46</v>
      </c>
      <c r="C100" s="10" t="s">
        <v>9</v>
      </c>
      <c r="D100" s="18"/>
    </row>
    <row r="101" spans="1:4" s="5" customFormat="1" ht="24">
      <c r="A101" s="7">
        <f t="shared" si="0"/>
        <v>71</v>
      </c>
      <c r="B101" s="6" t="s">
        <v>36</v>
      </c>
      <c r="C101" s="6"/>
      <c r="D101" s="15" t="s">
        <v>58</v>
      </c>
    </row>
    <row r="102" spans="1:4" s="5" customFormat="1" ht="12.75">
      <c r="A102" s="7">
        <f t="shared" si="0"/>
        <v>72</v>
      </c>
      <c r="B102" s="6" t="s">
        <v>37</v>
      </c>
      <c r="C102" s="6"/>
      <c r="D102" s="7" t="s">
        <v>61</v>
      </c>
    </row>
    <row r="103" spans="1:4" s="5" customFormat="1" ht="12.75">
      <c r="A103" s="7">
        <f t="shared" si="0"/>
        <v>73</v>
      </c>
      <c r="B103" s="6" t="s">
        <v>38</v>
      </c>
      <c r="C103" s="6" t="s">
        <v>39</v>
      </c>
      <c r="D103" s="7">
        <v>1051</v>
      </c>
    </row>
    <row r="104" spans="1:4" s="5" customFormat="1" ht="12.75">
      <c r="A104" s="7">
        <f t="shared" si="0"/>
        <v>74</v>
      </c>
      <c r="B104" s="6" t="s">
        <v>40</v>
      </c>
      <c r="C104" s="6" t="s">
        <v>9</v>
      </c>
      <c r="D104" s="25">
        <v>1143138</v>
      </c>
    </row>
    <row r="105" spans="1:4" s="5" customFormat="1" ht="12.75">
      <c r="A105" s="7">
        <f t="shared" si="0"/>
        <v>75</v>
      </c>
      <c r="B105" s="6" t="s">
        <v>41</v>
      </c>
      <c r="C105" s="6" t="s">
        <v>9</v>
      </c>
      <c r="D105" s="25">
        <v>1185022</v>
      </c>
    </row>
    <row r="106" spans="1:4" s="5" customFormat="1" ht="12.75">
      <c r="A106" s="7">
        <f t="shared" si="0"/>
        <v>76</v>
      </c>
      <c r="B106" s="6" t="s">
        <v>42</v>
      </c>
      <c r="C106" s="6" t="s">
        <v>9</v>
      </c>
      <c r="D106" s="25">
        <f>D104-D105</f>
        <v>-41884</v>
      </c>
    </row>
    <row r="107" spans="1:4" s="11" customFormat="1" ht="12.75">
      <c r="A107" s="7">
        <f t="shared" si="0"/>
        <v>77</v>
      </c>
      <c r="B107" s="10" t="s">
        <v>43</v>
      </c>
      <c r="C107" s="10" t="s">
        <v>9</v>
      </c>
      <c r="D107" s="28">
        <v>1298677</v>
      </c>
    </row>
    <row r="108" spans="1:4" s="11" customFormat="1" ht="12.75">
      <c r="A108" s="7">
        <f t="shared" si="0"/>
        <v>78</v>
      </c>
      <c r="B108" s="10" t="s">
        <v>44</v>
      </c>
      <c r="C108" s="10" t="s">
        <v>9</v>
      </c>
      <c r="D108" s="28">
        <v>1275431</v>
      </c>
    </row>
    <row r="109" spans="1:4" s="11" customFormat="1" ht="12.75">
      <c r="A109" s="7">
        <f t="shared" si="0"/>
        <v>79</v>
      </c>
      <c r="B109" s="10" t="s">
        <v>45</v>
      </c>
      <c r="C109" s="10" t="s">
        <v>9</v>
      </c>
      <c r="D109" s="28">
        <v>23246</v>
      </c>
    </row>
    <row r="110" spans="1:4" s="11" customFormat="1" ht="25.5">
      <c r="A110" s="7">
        <f t="shared" si="0"/>
        <v>80</v>
      </c>
      <c r="B110" s="10" t="s">
        <v>46</v>
      </c>
      <c r="C110" s="10" t="s">
        <v>9</v>
      </c>
      <c r="D110" s="18"/>
    </row>
    <row r="111" spans="1:4" s="5" customFormat="1" ht="12.75">
      <c r="A111" s="7">
        <f t="shared" si="0"/>
        <v>81</v>
      </c>
      <c r="B111" s="6" t="s">
        <v>36</v>
      </c>
      <c r="C111" s="6"/>
      <c r="D111" s="17" t="s">
        <v>56</v>
      </c>
    </row>
    <row r="112" spans="1:4" s="5" customFormat="1" ht="12.75">
      <c r="A112" s="7">
        <f t="shared" si="0"/>
        <v>82</v>
      </c>
      <c r="B112" s="6" t="s">
        <v>37</v>
      </c>
      <c r="C112" s="6"/>
      <c r="D112" s="7" t="s">
        <v>60</v>
      </c>
    </row>
    <row r="113" spans="1:4" s="5" customFormat="1" ht="12.75">
      <c r="A113" s="7">
        <f t="shared" si="0"/>
        <v>83</v>
      </c>
      <c r="B113" s="6" t="s">
        <v>38</v>
      </c>
      <c r="C113" s="6" t="s">
        <v>39</v>
      </c>
      <c r="D113" s="7">
        <v>7672</v>
      </c>
    </row>
    <row r="114" spans="1:4" s="5" customFormat="1" ht="12.75">
      <c r="A114" s="7">
        <f t="shared" si="0"/>
        <v>84</v>
      </c>
      <c r="B114" s="6" t="s">
        <v>40</v>
      </c>
      <c r="C114" s="6" t="s">
        <v>9</v>
      </c>
      <c r="D114" s="25">
        <v>109800</v>
      </c>
    </row>
    <row r="115" spans="1:4" s="5" customFormat="1" ht="12.75">
      <c r="A115" s="7">
        <f t="shared" si="0"/>
        <v>85</v>
      </c>
      <c r="B115" s="6" t="s">
        <v>41</v>
      </c>
      <c r="C115" s="6" t="s">
        <v>9</v>
      </c>
      <c r="D115" s="25">
        <v>95824</v>
      </c>
    </row>
    <row r="116" spans="1:4" s="5" customFormat="1" ht="12.75">
      <c r="A116" s="7">
        <f t="shared" si="0"/>
        <v>86</v>
      </c>
      <c r="B116" s="6" t="s">
        <v>42</v>
      </c>
      <c r="C116" s="6" t="s">
        <v>9</v>
      </c>
      <c r="D116" s="25">
        <f>D114-D115</f>
        <v>13976</v>
      </c>
    </row>
    <row r="117" spans="1:4" s="11" customFormat="1" ht="12.75">
      <c r="A117" s="7">
        <f t="shared" si="0"/>
        <v>87</v>
      </c>
      <c r="B117" s="10" t="s">
        <v>43</v>
      </c>
      <c r="C117" s="10" t="s">
        <v>9</v>
      </c>
      <c r="D117" s="28">
        <v>109035</v>
      </c>
    </row>
    <row r="118" spans="1:4" s="11" customFormat="1" ht="12.75">
      <c r="A118" s="7">
        <f t="shared" si="0"/>
        <v>88</v>
      </c>
      <c r="B118" s="10" t="s">
        <v>44</v>
      </c>
      <c r="C118" s="10" t="s">
        <v>9</v>
      </c>
      <c r="D118" s="28">
        <v>103584</v>
      </c>
    </row>
    <row r="119" spans="1:4" s="11" customFormat="1" ht="12.75">
      <c r="A119" s="7">
        <f t="shared" si="0"/>
        <v>89</v>
      </c>
      <c r="B119" s="10" t="s">
        <v>45</v>
      </c>
      <c r="C119" s="10" t="s">
        <v>9</v>
      </c>
      <c r="D119" s="28">
        <v>5452</v>
      </c>
    </row>
    <row r="120" spans="1:4" s="11" customFormat="1" ht="25.5">
      <c r="A120" s="7">
        <f t="shared" si="0"/>
        <v>90</v>
      </c>
      <c r="B120" s="10" t="s">
        <v>46</v>
      </c>
      <c r="C120" s="10" t="s">
        <v>9</v>
      </c>
      <c r="D120" s="18"/>
    </row>
    <row r="121" spans="1:4" s="11" customFormat="1" ht="16.5" customHeight="1">
      <c r="A121" s="31" t="s">
        <v>47</v>
      </c>
      <c r="B121" s="32"/>
      <c r="C121" s="32"/>
      <c r="D121" s="33"/>
    </row>
    <row r="122" spans="1:4" s="11" customFormat="1" ht="12.75">
      <c r="A122" s="7">
        <f>A120+1</f>
        <v>91</v>
      </c>
      <c r="B122" s="10" t="s">
        <v>27</v>
      </c>
      <c r="C122" s="10" t="s">
        <v>28</v>
      </c>
      <c r="D122" s="30">
        <v>0</v>
      </c>
    </row>
    <row r="123" spans="1:4" s="11" customFormat="1" ht="12.75">
      <c r="A123" s="7">
        <f>A122+1</f>
        <v>92</v>
      </c>
      <c r="B123" s="10" t="s">
        <v>29</v>
      </c>
      <c r="C123" s="10" t="s">
        <v>28</v>
      </c>
      <c r="D123" s="30">
        <v>0</v>
      </c>
    </row>
    <row r="124" spans="1:4" s="11" customFormat="1" ht="12.75">
      <c r="A124" s="7">
        <f>A123+1</f>
        <v>93</v>
      </c>
      <c r="B124" s="10" t="s">
        <v>31</v>
      </c>
      <c r="C124" s="10"/>
      <c r="D124" s="30">
        <v>0</v>
      </c>
    </row>
    <row r="125" spans="1:4" s="11" customFormat="1" ht="12.75">
      <c r="A125" s="7">
        <f>A124+1</f>
        <v>94</v>
      </c>
      <c r="B125" s="10" t="s">
        <v>32</v>
      </c>
      <c r="C125" s="10" t="s">
        <v>9</v>
      </c>
      <c r="D125" s="30">
        <v>0</v>
      </c>
    </row>
    <row r="126" spans="1:4" s="11" customFormat="1" ht="21" customHeight="1">
      <c r="A126" s="31" t="s">
        <v>48</v>
      </c>
      <c r="B126" s="32"/>
      <c r="C126" s="32"/>
      <c r="D126" s="33"/>
    </row>
    <row r="127" spans="1:4" s="11" customFormat="1" ht="12.75">
      <c r="A127" s="7">
        <f>A125+1</f>
        <v>95</v>
      </c>
      <c r="B127" s="10" t="s">
        <v>49</v>
      </c>
      <c r="C127" s="10" t="s">
        <v>28</v>
      </c>
      <c r="D127" s="30">
        <v>0</v>
      </c>
    </row>
    <row r="128" spans="1:4" s="11" customFormat="1" ht="12.75">
      <c r="A128" s="7">
        <f>A127+1</f>
        <v>96</v>
      </c>
      <c r="B128" s="10" t="s">
        <v>50</v>
      </c>
      <c r="C128" s="10" t="s">
        <v>28</v>
      </c>
      <c r="D128" s="30">
        <v>0</v>
      </c>
    </row>
    <row r="129" spans="1:4" s="11" customFormat="1" ht="25.5">
      <c r="A129" s="7">
        <f>A128+1</f>
        <v>97</v>
      </c>
      <c r="B129" s="10" t="s">
        <v>51</v>
      </c>
      <c r="C129" s="10" t="s">
        <v>9</v>
      </c>
      <c r="D129" s="30">
        <v>0</v>
      </c>
    </row>
    <row r="130" spans="1:4" s="11" customFormat="1" ht="12.75">
      <c r="A130" s="12"/>
      <c r="B130" s="13"/>
      <c r="C130" s="13"/>
      <c r="D130" s="13"/>
    </row>
    <row r="131" spans="1:4" ht="15">
      <c r="A131" s="8"/>
      <c r="B131" s="9"/>
      <c r="C131" s="9"/>
      <c r="D131" s="9"/>
    </row>
    <row r="132" spans="1:4" ht="15">
      <c r="A132" s="8"/>
      <c r="B132" s="9"/>
      <c r="C132" s="9"/>
      <c r="D132" s="9"/>
    </row>
    <row r="133" spans="1:4" ht="15">
      <c r="A133" s="8"/>
      <c r="B133" s="9"/>
      <c r="C133" s="9"/>
      <c r="D133" s="9"/>
    </row>
    <row r="134" spans="1:4" ht="15">
      <c r="A134" s="8"/>
      <c r="B134" s="9"/>
      <c r="C134" s="9"/>
      <c r="D134" s="9"/>
    </row>
    <row r="135" spans="1:4" ht="15">
      <c r="A135" s="8"/>
      <c r="B135" s="9"/>
      <c r="C135" s="9"/>
      <c r="D135" s="9"/>
    </row>
    <row r="136" spans="1:4" ht="15">
      <c r="A136" s="8"/>
      <c r="B136" s="9"/>
      <c r="C136" s="9"/>
      <c r="D136" s="9"/>
    </row>
    <row r="137" spans="1:4" ht="15">
      <c r="A137" s="8"/>
      <c r="B137" s="9"/>
      <c r="C137" s="9"/>
      <c r="D137" s="9"/>
    </row>
    <row r="138" spans="1:4" ht="15">
      <c r="A138" s="8"/>
      <c r="B138" s="9"/>
      <c r="C138" s="9"/>
      <c r="D138" s="9"/>
    </row>
    <row r="139" spans="1:4" ht="15">
      <c r="A139" s="8"/>
      <c r="B139" s="9"/>
      <c r="C139" s="9"/>
      <c r="D139" s="9"/>
    </row>
    <row r="140" spans="1:4" ht="15">
      <c r="A140" s="8"/>
      <c r="B140" s="9"/>
      <c r="C140" s="9"/>
      <c r="D140" s="9"/>
    </row>
    <row r="141" spans="1:4" ht="15">
      <c r="A141" s="8"/>
      <c r="B141" s="9"/>
      <c r="C141" s="9"/>
      <c r="D141" s="9"/>
    </row>
    <row r="142" spans="1:4" ht="15">
      <c r="A142" s="8"/>
      <c r="B142" s="9"/>
      <c r="C142" s="9"/>
      <c r="D142" s="9"/>
    </row>
    <row r="143" spans="1:4" ht="15">
      <c r="A143" s="8"/>
      <c r="B143" s="9"/>
      <c r="C143" s="9"/>
      <c r="D143" s="9"/>
    </row>
    <row r="144" spans="1:4" ht="15">
      <c r="A144" s="8"/>
      <c r="B144" s="9"/>
      <c r="C144" s="9"/>
      <c r="D144" s="9"/>
    </row>
    <row r="145" spans="1:4" ht="15">
      <c r="A145" s="8"/>
      <c r="B145" s="9"/>
      <c r="C145" s="9"/>
      <c r="D145" s="9"/>
    </row>
    <row r="146" spans="1:4" ht="15">
      <c r="A146" s="8"/>
      <c r="B146" s="9"/>
      <c r="C146" s="9"/>
      <c r="D146" s="9"/>
    </row>
    <row r="147" spans="1:4" ht="15">
      <c r="A147" s="8"/>
      <c r="B147" s="9"/>
      <c r="C147" s="9"/>
      <c r="D147" s="9"/>
    </row>
    <row r="148" spans="1:4" ht="15">
      <c r="A148" s="8"/>
      <c r="B148" s="9"/>
      <c r="C148" s="9"/>
      <c r="D148" s="9"/>
    </row>
    <row r="149" spans="1:4" ht="15">
      <c r="A149" s="8"/>
      <c r="B149" s="9"/>
      <c r="C149" s="9"/>
      <c r="D149" s="9"/>
    </row>
    <row r="150" spans="1:4" ht="15">
      <c r="A150" s="8"/>
      <c r="B150" s="9"/>
      <c r="C150" s="9"/>
      <c r="D150" s="9"/>
    </row>
    <row r="151" spans="1:4" ht="15">
      <c r="A151" s="8"/>
      <c r="B151" s="9"/>
      <c r="C151" s="9"/>
      <c r="D151" s="9"/>
    </row>
    <row r="152" spans="1:4" ht="15">
      <c r="A152" s="8"/>
      <c r="B152" s="9"/>
      <c r="C152" s="9"/>
      <c r="D152" s="9"/>
    </row>
    <row r="153" spans="1:4" ht="15">
      <c r="A153" s="8"/>
      <c r="B153" s="9"/>
      <c r="C153" s="9"/>
      <c r="D153" s="9"/>
    </row>
    <row r="154" spans="1:4" ht="15">
      <c r="A154" s="8"/>
      <c r="B154" s="9"/>
      <c r="C154" s="9"/>
      <c r="D154" s="9"/>
    </row>
    <row r="155" spans="1:4" ht="15">
      <c r="A155" s="8"/>
      <c r="B155" s="9"/>
      <c r="C155" s="9"/>
      <c r="D155" s="9"/>
    </row>
    <row r="156" spans="1:4" ht="15">
      <c r="A156" s="8"/>
      <c r="B156" s="9"/>
      <c r="C156" s="9"/>
      <c r="D156" s="9"/>
    </row>
    <row r="157" spans="1:4" ht="15">
      <c r="A157" s="8"/>
      <c r="B157" s="9"/>
      <c r="C157" s="9"/>
      <c r="D157" s="9"/>
    </row>
  </sheetData>
  <sheetProtection/>
  <mergeCells count="8">
    <mergeCell ref="A121:D121"/>
    <mergeCell ref="A126:D126"/>
    <mergeCell ref="A1:D1"/>
    <mergeCell ref="A7:D7"/>
    <mergeCell ref="A25:D25"/>
    <mergeCell ref="A58:D58"/>
    <mergeCell ref="A63:D63"/>
    <mergeCell ref="A70:D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28125" style="4" customWidth="1"/>
    <col min="2" max="2" width="51.421875" style="1" customWidth="1"/>
    <col min="3" max="3" width="9.140625" style="1" customWidth="1"/>
    <col min="4" max="4" width="17.00390625" style="1" customWidth="1"/>
    <col min="5" max="16384" width="9.140625" style="1" customWidth="1"/>
  </cols>
  <sheetData>
    <row r="1" spans="1:4" ht="33" customHeight="1">
      <c r="A1" s="34" t="s">
        <v>101</v>
      </c>
      <c r="B1" s="34"/>
      <c r="C1" s="34"/>
      <c r="D1" s="34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5" customFormat="1" ht="12.75">
      <c r="A4" s="7">
        <v>1</v>
      </c>
      <c r="B4" s="6" t="s">
        <v>4</v>
      </c>
      <c r="C4" s="7" t="s">
        <v>57</v>
      </c>
      <c r="D4" s="14">
        <v>42460</v>
      </c>
    </row>
    <row r="5" spans="1:4" s="5" customFormat="1" ht="12.75">
      <c r="A5" s="7">
        <v>2</v>
      </c>
      <c r="B5" s="6" t="s">
        <v>5</v>
      </c>
      <c r="C5" s="7" t="s">
        <v>57</v>
      </c>
      <c r="D5" s="14">
        <v>42217</v>
      </c>
    </row>
    <row r="6" spans="1:4" s="5" customFormat="1" ht="12.75">
      <c r="A6" s="7">
        <v>3</v>
      </c>
      <c r="B6" s="6" t="s">
        <v>6</v>
      </c>
      <c r="C6" s="7" t="s">
        <v>57</v>
      </c>
      <c r="D6" s="14">
        <v>42369</v>
      </c>
    </row>
    <row r="7" spans="1:4" s="5" customFormat="1" ht="27.75" customHeight="1">
      <c r="A7" s="31" t="s">
        <v>7</v>
      </c>
      <c r="B7" s="32"/>
      <c r="C7" s="32"/>
      <c r="D7" s="33"/>
    </row>
    <row r="8" spans="1:4" s="5" customFormat="1" ht="12.75">
      <c r="A8" s="7">
        <v>4</v>
      </c>
      <c r="B8" s="6" t="s">
        <v>8</v>
      </c>
      <c r="C8" s="6" t="s">
        <v>9</v>
      </c>
      <c r="D8" s="7">
        <f>D10-D9</f>
        <v>0</v>
      </c>
    </row>
    <row r="9" spans="1:4" s="5" customFormat="1" ht="12.75">
      <c r="A9" s="7">
        <v>5</v>
      </c>
      <c r="B9" s="6" t="s">
        <v>10</v>
      </c>
      <c r="C9" s="6" t="s">
        <v>9</v>
      </c>
      <c r="D9" s="7"/>
    </row>
    <row r="10" spans="1:4" s="5" customFormat="1" ht="12.75">
      <c r="A10" s="7">
        <v>6</v>
      </c>
      <c r="B10" s="6" t="s">
        <v>11</v>
      </c>
      <c r="C10" s="6" t="s">
        <v>9</v>
      </c>
      <c r="D10" s="7"/>
    </row>
    <row r="11" spans="1:4" s="5" customFormat="1" ht="25.5">
      <c r="A11" s="7">
        <v>7</v>
      </c>
      <c r="B11" s="6" t="s">
        <v>12</v>
      </c>
      <c r="C11" s="6"/>
      <c r="D11" s="25">
        <v>423664</v>
      </c>
    </row>
    <row r="12" spans="1:4" s="5" customFormat="1" ht="12.75">
      <c r="A12" s="7">
        <v>8</v>
      </c>
      <c r="B12" s="6" t="s">
        <v>13</v>
      </c>
      <c r="C12" s="6" t="s">
        <v>9</v>
      </c>
      <c r="D12" s="25">
        <f>D11-D14</f>
        <v>327346</v>
      </c>
    </row>
    <row r="13" spans="1:4" s="5" customFormat="1" ht="12.75">
      <c r="A13" s="7">
        <v>9</v>
      </c>
      <c r="B13" s="6" t="s">
        <v>14</v>
      </c>
      <c r="C13" s="6" t="s">
        <v>9</v>
      </c>
      <c r="D13" s="25"/>
    </row>
    <row r="14" spans="1:4" s="5" customFormat="1" ht="12.75">
      <c r="A14" s="7">
        <v>10</v>
      </c>
      <c r="B14" s="6" t="s">
        <v>15</v>
      </c>
      <c r="C14" s="6" t="s">
        <v>9</v>
      </c>
      <c r="D14" s="25">
        <v>96318</v>
      </c>
    </row>
    <row r="15" spans="1:4" s="5" customFormat="1" ht="12.75">
      <c r="A15" s="7">
        <v>11</v>
      </c>
      <c r="B15" s="6" t="s">
        <v>16</v>
      </c>
      <c r="C15" s="6" t="s">
        <v>9</v>
      </c>
      <c r="D15" s="25">
        <f>SUM(D16:D20)</f>
        <v>324188.87000000005</v>
      </c>
    </row>
    <row r="16" spans="1:4" s="5" customFormat="1" ht="12.75">
      <c r="A16" s="7">
        <v>12</v>
      </c>
      <c r="B16" s="6" t="s">
        <v>17</v>
      </c>
      <c r="C16" s="6" t="s">
        <v>9</v>
      </c>
      <c r="D16" s="25">
        <f>2.85+0.02+9815.33+248028.13+2218.76+1045.2+13341.24+49235.71+501.63</f>
        <v>324188.87000000005</v>
      </c>
    </row>
    <row r="17" spans="1:4" s="5" customFormat="1" ht="12.75">
      <c r="A17" s="7">
        <v>13</v>
      </c>
      <c r="B17" s="6" t="s">
        <v>18</v>
      </c>
      <c r="C17" s="6" t="s">
        <v>9</v>
      </c>
      <c r="D17" s="25"/>
    </row>
    <row r="18" spans="1:4" s="5" customFormat="1" ht="12.75">
      <c r="A18" s="7">
        <v>14</v>
      </c>
      <c r="B18" s="6" t="s">
        <v>19</v>
      </c>
      <c r="C18" s="6" t="s">
        <v>9</v>
      </c>
      <c r="D18" s="25"/>
    </row>
    <row r="19" spans="1:4" s="5" customFormat="1" ht="12.75">
      <c r="A19" s="7">
        <v>15</v>
      </c>
      <c r="B19" s="6" t="s">
        <v>20</v>
      </c>
      <c r="C19" s="6" t="s">
        <v>9</v>
      </c>
      <c r="D19" s="25"/>
    </row>
    <row r="20" spans="1:4" s="5" customFormat="1" ht="12.75">
      <c r="A20" s="7">
        <v>16</v>
      </c>
      <c r="B20" s="6" t="s">
        <v>21</v>
      </c>
      <c r="C20" s="6" t="s">
        <v>9</v>
      </c>
      <c r="D20" s="25"/>
    </row>
    <row r="21" spans="1:4" s="5" customFormat="1" ht="12.75">
      <c r="A21" s="7">
        <v>17</v>
      </c>
      <c r="B21" s="6" t="s">
        <v>22</v>
      </c>
      <c r="C21" s="6" t="s">
        <v>9</v>
      </c>
      <c r="D21" s="25">
        <f>D8+D15</f>
        <v>324188.87000000005</v>
      </c>
    </row>
    <row r="22" spans="1:4" s="5" customFormat="1" ht="12.75">
      <c r="A22" s="7">
        <v>18</v>
      </c>
      <c r="B22" s="6" t="s">
        <v>23</v>
      </c>
      <c r="C22" s="6" t="s">
        <v>9</v>
      </c>
      <c r="D22" s="25">
        <f>D24-D23</f>
        <v>101225.76</v>
      </c>
    </row>
    <row r="23" spans="1:4" s="5" customFormat="1" ht="12.75">
      <c r="A23" s="7">
        <v>19</v>
      </c>
      <c r="B23" s="6" t="s">
        <v>10</v>
      </c>
      <c r="C23" s="6" t="s">
        <v>9</v>
      </c>
      <c r="D23" s="26">
        <f>2.85+0.02+16.99+158.19+1.42+2.95+8.47+31.32+1.63</f>
        <v>223.83999999999997</v>
      </c>
    </row>
    <row r="24" spans="1:4" s="5" customFormat="1" ht="12.75">
      <c r="A24" s="7">
        <v>20</v>
      </c>
      <c r="B24" s="6" t="s">
        <v>11</v>
      </c>
      <c r="C24" s="6" t="s">
        <v>9</v>
      </c>
      <c r="D24" s="26">
        <f>3601.66+77554.73+693.9+208.39+4134.19+15256.73</f>
        <v>101449.59999999999</v>
      </c>
    </row>
    <row r="25" spans="1:4" s="5" customFormat="1" ht="26.25" customHeight="1">
      <c r="A25" s="31" t="s">
        <v>24</v>
      </c>
      <c r="B25" s="32"/>
      <c r="C25" s="32"/>
      <c r="D25" s="33"/>
    </row>
    <row r="26" spans="1:4" s="5" customFormat="1" ht="27.75" customHeight="1">
      <c r="A26" s="7">
        <v>21</v>
      </c>
      <c r="B26" s="6" t="s">
        <v>62</v>
      </c>
      <c r="C26" s="6" t="s">
        <v>9</v>
      </c>
      <c r="D26" s="25">
        <v>36613</v>
      </c>
    </row>
    <row r="27" spans="1:4" s="5" customFormat="1" ht="19.5" customHeight="1">
      <c r="A27" s="7"/>
      <c r="B27" s="6" t="s">
        <v>63</v>
      </c>
      <c r="C27" s="6" t="s">
        <v>65</v>
      </c>
      <c r="D27" s="7">
        <v>1.47</v>
      </c>
    </row>
    <row r="28" spans="1:4" s="5" customFormat="1" ht="14.25" customHeight="1">
      <c r="A28" s="7"/>
      <c r="B28" s="6" t="s">
        <v>25</v>
      </c>
      <c r="C28" s="6"/>
      <c r="D28" s="7" t="s">
        <v>64</v>
      </c>
    </row>
    <row r="29" spans="1:4" s="5" customFormat="1" ht="26.25" customHeight="1">
      <c r="A29" s="7">
        <v>22</v>
      </c>
      <c r="B29" s="6" t="s">
        <v>66</v>
      </c>
      <c r="C29" s="6" t="s">
        <v>9</v>
      </c>
      <c r="D29" s="25">
        <v>64461</v>
      </c>
    </row>
    <row r="30" spans="1:4" s="5" customFormat="1" ht="14.25" customHeight="1">
      <c r="A30" s="7"/>
      <c r="B30" s="23" t="s">
        <v>67</v>
      </c>
      <c r="C30" s="6" t="s">
        <v>65</v>
      </c>
      <c r="D30" s="24">
        <v>2.58</v>
      </c>
    </row>
    <row r="31" spans="1:4" s="5" customFormat="1" ht="14.25" customHeight="1">
      <c r="A31" s="22"/>
      <c r="B31" s="6" t="s">
        <v>25</v>
      </c>
      <c r="C31" s="6"/>
      <c r="D31" s="7" t="s">
        <v>68</v>
      </c>
    </row>
    <row r="32" spans="1:4" s="5" customFormat="1" ht="26.25" customHeight="1">
      <c r="A32" s="7">
        <v>23</v>
      </c>
      <c r="B32" s="6" t="s">
        <v>69</v>
      </c>
      <c r="C32" s="6" t="s">
        <v>9</v>
      </c>
      <c r="D32" s="25">
        <v>2911</v>
      </c>
    </row>
    <row r="33" spans="1:4" s="5" customFormat="1" ht="14.25" customHeight="1">
      <c r="A33" s="7"/>
      <c r="B33" s="23" t="s">
        <v>70</v>
      </c>
      <c r="C33" s="6" t="s">
        <v>65</v>
      </c>
      <c r="D33" s="24">
        <v>0.12</v>
      </c>
    </row>
    <row r="34" spans="1:4" s="5" customFormat="1" ht="14.25" customHeight="1">
      <c r="A34" s="22"/>
      <c r="B34" s="6" t="s">
        <v>25</v>
      </c>
      <c r="C34" s="6"/>
      <c r="D34" s="7" t="s">
        <v>71</v>
      </c>
    </row>
    <row r="35" spans="1:4" s="5" customFormat="1" ht="40.5" customHeight="1">
      <c r="A35" s="7">
        <v>24</v>
      </c>
      <c r="B35" s="6" t="s">
        <v>92</v>
      </c>
      <c r="C35" s="6" t="s">
        <v>9</v>
      </c>
      <c r="D35" s="25">
        <v>48679</v>
      </c>
    </row>
    <row r="36" spans="1:4" s="5" customFormat="1" ht="14.25" customHeight="1">
      <c r="A36" s="7"/>
      <c r="B36" s="23" t="s">
        <v>72</v>
      </c>
      <c r="C36" s="6" t="s">
        <v>65</v>
      </c>
      <c r="D36" s="24">
        <v>1.95</v>
      </c>
    </row>
    <row r="37" spans="1:4" s="5" customFormat="1" ht="14.25" customHeight="1">
      <c r="A37" s="22"/>
      <c r="B37" s="6" t="s">
        <v>25</v>
      </c>
      <c r="C37" s="6"/>
      <c r="D37" s="7" t="s">
        <v>73</v>
      </c>
    </row>
    <row r="38" spans="1:4" s="5" customFormat="1" ht="25.5" customHeight="1">
      <c r="A38" s="7">
        <v>25</v>
      </c>
      <c r="B38" s="6" t="s">
        <v>91</v>
      </c>
      <c r="C38" s="6" t="s">
        <v>9</v>
      </c>
      <c r="D38" s="25">
        <v>16434</v>
      </c>
    </row>
    <row r="39" spans="1:4" s="5" customFormat="1" ht="28.5" customHeight="1">
      <c r="A39" s="7"/>
      <c r="B39" s="23" t="s">
        <v>97</v>
      </c>
      <c r="C39" s="6" t="s">
        <v>65</v>
      </c>
      <c r="D39" s="24">
        <v>0.66</v>
      </c>
    </row>
    <row r="40" spans="1:4" s="5" customFormat="1" ht="14.25" customHeight="1">
      <c r="A40" s="22"/>
      <c r="B40" s="6" t="s">
        <v>25</v>
      </c>
      <c r="C40" s="6"/>
      <c r="D40" s="7" t="s">
        <v>73</v>
      </c>
    </row>
    <row r="41" spans="1:4" s="5" customFormat="1" ht="54" customHeight="1">
      <c r="A41" s="7">
        <v>26</v>
      </c>
      <c r="B41" s="6" t="s">
        <v>77</v>
      </c>
      <c r="C41" s="6" t="s">
        <v>9</v>
      </c>
      <c r="D41" s="25">
        <v>38694</v>
      </c>
    </row>
    <row r="42" spans="1:4" s="5" customFormat="1" ht="14.25" customHeight="1">
      <c r="A42" s="7"/>
      <c r="B42" s="23" t="s">
        <v>78</v>
      </c>
      <c r="C42" s="6" t="s">
        <v>65</v>
      </c>
      <c r="D42" s="24">
        <v>1.55</v>
      </c>
    </row>
    <row r="43" spans="1:4" s="5" customFormat="1" ht="14.25" customHeight="1">
      <c r="A43" s="22"/>
      <c r="B43" s="6" t="s">
        <v>25</v>
      </c>
      <c r="C43" s="6"/>
      <c r="D43" s="7" t="s">
        <v>68</v>
      </c>
    </row>
    <row r="44" spans="1:4" s="5" customFormat="1" ht="16.5" customHeight="1">
      <c r="A44" s="7">
        <v>27</v>
      </c>
      <c r="B44" s="6" t="s">
        <v>79</v>
      </c>
      <c r="C44" s="6" t="s">
        <v>9</v>
      </c>
      <c r="D44" s="25">
        <v>17467</v>
      </c>
    </row>
    <row r="45" spans="1:4" s="5" customFormat="1" ht="14.25" customHeight="1">
      <c r="A45" s="7"/>
      <c r="B45" s="23" t="s">
        <v>80</v>
      </c>
      <c r="C45" s="6" t="s">
        <v>65</v>
      </c>
      <c r="D45" s="24">
        <v>0.7</v>
      </c>
    </row>
    <row r="46" spans="1:4" s="5" customFormat="1" ht="14.25" customHeight="1">
      <c r="A46" s="22"/>
      <c r="B46" s="6" t="s">
        <v>25</v>
      </c>
      <c r="C46" s="6"/>
      <c r="D46" s="7" t="s">
        <v>81</v>
      </c>
    </row>
    <row r="47" spans="1:4" s="5" customFormat="1" ht="29.25" customHeight="1">
      <c r="A47" s="7">
        <v>28</v>
      </c>
      <c r="B47" s="6" t="s">
        <v>82</v>
      </c>
      <c r="C47" s="6" t="s">
        <v>9</v>
      </c>
      <c r="D47" s="25">
        <v>79118</v>
      </c>
    </row>
    <row r="48" spans="1:4" s="5" customFormat="1" ht="14.25" customHeight="1">
      <c r="A48" s="7"/>
      <c r="B48" s="23" t="s">
        <v>83</v>
      </c>
      <c r="C48" s="6" t="s">
        <v>65</v>
      </c>
      <c r="D48" s="24">
        <v>3.17</v>
      </c>
    </row>
    <row r="49" spans="1:4" s="5" customFormat="1" ht="14.25" customHeight="1">
      <c r="A49" s="22"/>
      <c r="B49" s="6" t="s">
        <v>25</v>
      </c>
      <c r="C49" s="6"/>
      <c r="D49" s="7" t="s">
        <v>68</v>
      </c>
    </row>
    <row r="50" spans="1:4" s="5" customFormat="1" ht="25.5" customHeight="1">
      <c r="A50" s="7">
        <v>29</v>
      </c>
      <c r="B50" s="6" t="s">
        <v>84</v>
      </c>
      <c r="C50" s="6" t="s">
        <v>9</v>
      </c>
      <c r="D50" s="25">
        <v>96318</v>
      </c>
    </row>
    <row r="51" spans="1:4" s="5" customFormat="1" ht="28.5" customHeight="1">
      <c r="A51" s="7"/>
      <c r="B51" s="23" t="s">
        <v>85</v>
      </c>
      <c r="C51" s="6" t="s">
        <v>65</v>
      </c>
      <c r="D51" s="24">
        <v>3.86</v>
      </c>
    </row>
    <row r="52" spans="1:4" s="5" customFormat="1" ht="14.25" customHeight="1">
      <c r="A52" s="22"/>
      <c r="B52" s="6" t="s">
        <v>25</v>
      </c>
      <c r="C52" s="6"/>
      <c r="D52" s="7" t="s">
        <v>73</v>
      </c>
    </row>
    <row r="53" spans="1:4" s="5" customFormat="1" ht="28.5" customHeight="1">
      <c r="A53" s="7">
        <v>30</v>
      </c>
      <c r="B53" s="6" t="s">
        <v>86</v>
      </c>
      <c r="C53" s="6" t="s">
        <v>9</v>
      </c>
      <c r="D53" s="25">
        <v>9569</v>
      </c>
    </row>
    <row r="54" spans="1:4" s="5" customFormat="1" ht="26.25" customHeight="1">
      <c r="A54" s="7"/>
      <c r="B54" s="23" t="s">
        <v>87</v>
      </c>
      <c r="C54" s="6" t="s">
        <v>65</v>
      </c>
      <c r="D54" s="24">
        <v>0.38</v>
      </c>
    </row>
    <row r="55" spans="1:4" s="5" customFormat="1" ht="27.75" customHeight="1">
      <c r="A55" s="22"/>
      <c r="B55" s="6" t="s">
        <v>25</v>
      </c>
      <c r="C55" s="6"/>
      <c r="D55" s="7" t="s">
        <v>88</v>
      </c>
    </row>
    <row r="56" spans="1:4" s="5" customFormat="1" ht="16.5" customHeight="1">
      <c r="A56" s="31" t="s">
        <v>26</v>
      </c>
      <c r="B56" s="32"/>
      <c r="C56" s="32"/>
      <c r="D56" s="33"/>
    </row>
    <row r="57" spans="1:4" s="5" customFormat="1" ht="14.25" customHeight="1">
      <c r="A57" s="7">
        <f>A53+1</f>
        <v>31</v>
      </c>
      <c r="B57" s="6" t="s">
        <v>27</v>
      </c>
      <c r="C57" s="6" t="s">
        <v>28</v>
      </c>
      <c r="D57" s="7">
        <v>0</v>
      </c>
    </row>
    <row r="58" spans="1:4" s="5" customFormat="1" ht="14.25" customHeight="1">
      <c r="A58" s="7">
        <f>A57+1</f>
        <v>32</v>
      </c>
      <c r="B58" s="6" t="s">
        <v>29</v>
      </c>
      <c r="C58" s="6" t="s">
        <v>30</v>
      </c>
      <c r="D58" s="7">
        <v>0</v>
      </c>
    </row>
    <row r="59" spans="1:4" s="5" customFormat="1" ht="14.25" customHeight="1">
      <c r="A59" s="7">
        <f>A58+1</f>
        <v>33</v>
      </c>
      <c r="B59" s="6" t="s">
        <v>31</v>
      </c>
      <c r="C59" s="6" t="s">
        <v>28</v>
      </c>
      <c r="D59" s="7">
        <v>0</v>
      </c>
    </row>
    <row r="60" spans="1:4" s="5" customFormat="1" ht="14.25" customHeight="1">
      <c r="A60" s="7">
        <f>A59+1</f>
        <v>34</v>
      </c>
      <c r="B60" s="6" t="s">
        <v>32</v>
      </c>
      <c r="C60" s="6" t="s">
        <v>9</v>
      </c>
      <c r="D60" s="7">
        <v>0</v>
      </c>
    </row>
    <row r="61" spans="1:4" s="5" customFormat="1" ht="17.25" customHeight="1">
      <c r="A61" s="31" t="s">
        <v>33</v>
      </c>
      <c r="B61" s="32"/>
      <c r="C61" s="32"/>
      <c r="D61" s="33"/>
    </row>
    <row r="62" spans="1:4" s="5" customFormat="1" ht="25.5">
      <c r="A62" s="7">
        <f>A60+1</f>
        <v>35</v>
      </c>
      <c r="B62" s="6" t="s">
        <v>34</v>
      </c>
      <c r="C62" s="6" t="s">
        <v>9</v>
      </c>
      <c r="D62" s="25">
        <f>D63+D64</f>
        <v>0</v>
      </c>
    </row>
    <row r="63" spans="1:4" s="5" customFormat="1" ht="15" customHeight="1">
      <c r="A63" s="7">
        <f>A62+1</f>
        <v>36</v>
      </c>
      <c r="B63" s="6" t="s">
        <v>10</v>
      </c>
      <c r="C63" s="6" t="s">
        <v>9</v>
      </c>
      <c r="D63" s="25">
        <v>0</v>
      </c>
    </row>
    <row r="64" spans="1:4" s="5" customFormat="1" ht="15" customHeight="1">
      <c r="A64" s="7">
        <f>A63+1</f>
        <v>37</v>
      </c>
      <c r="B64" s="6" t="s">
        <v>11</v>
      </c>
      <c r="C64" s="6" t="s">
        <v>9</v>
      </c>
      <c r="D64" s="25">
        <v>0</v>
      </c>
    </row>
    <row r="65" spans="1:4" s="5" customFormat="1" ht="25.5">
      <c r="A65" s="7">
        <f>A64+1</f>
        <v>38</v>
      </c>
      <c r="B65" s="6" t="s">
        <v>35</v>
      </c>
      <c r="C65" s="6" t="s">
        <v>9</v>
      </c>
      <c r="D65" s="25">
        <f>D67-D66</f>
        <v>152186.04</v>
      </c>
    </row>
    <row r="66" spans="1:4" s="5" customFormat="1" ht="13.5" customHeight="1">
      <c r="A66" s="7">
        <f>A65+1</f>
        <v>39</v>
      </c>
      <c r="B66" s="6" t="s">
        <v>10</v>
      </c>
      <c r="C66" s="6" t="s">
        <v>9</v>
      </c>
      <c r="D66" s="25">
        <f>92.96+41.27+29.8+37.5+95.08</f>
        <v>296.61</v>
      </c>
    </row>
    <row r="67" spans="1:4" s="5" customFormat="1" ht="13.5" customHeight="1">
      <c r="A67" s="7">
        <f>A66+1</f>
        <v>40</v>
      </c>
      <c r="B67" s="6" t="s">
        <v>11</v>
      </c>
      <c r="C67" s="6" t="s">
        <v>9</v>
      </c>
      <c r="D67" s="25">
        <f>48016.03+20252.09+18225.89+20897.04+45091.6</f>
        <v>152482.65</v>
      </c>
    </row>
    <row r="68" spans="1:4" s="5" customFormat="1" ht="18" customHeight="1">
      <c r="A68" s="31" t="s">
        <v>52</v>
      </c>
      <c r="B68" s="32"/>
      <c r="C68" s="32"/>
      <c r="D68" s="33"/>
    </row>
    <row r="69" spans="1:4" s="5" customFormat="1" ht="12.75">
      <c r="A69" s="7">
        <f>A67+1</f>
        <v>41</v>
      </c>
      <c r="B69" s="6" t="s">
        <v>36</v>
      </c>
      <c r="C69" s="6"/>
      <c r="D69" s="15" t="s">
        <v>53</v>
      </c>
    </row>
    <row r="70" spans="1:4" s="5" customFormat="1" ht="12.75">
      <c r="A70" s="7">
        <f>A69+1</f>
        <v>42</v>
      </c>
      <c r="B70" s="6" t="s">
        <v>37</v>
      </c>
      <c r="C70" s="6"/>
      <c r="D70" s="7" t="s">
        <v>59</v>
      </c>
    </row>
    <row r="71" spans="1:4" s="5" customFormat="1" ht="12.75">
      <c r="A71" s="7">
        <f aca="true" t="shared" si="0" ref="A71:A118">A70+1</f>
        <v>43</v>
      </c>
      <c r="B71" s="6" t="s">
        <v>38</v>
      </c>
      <c r="C71" s="6" t="s">
        <v>39</v>
      </c>
      <c r="D71" s="7">
        <v>77625</v>
      </c>
    </row>
    <row r="72" spans="1:4" s="5" customFormat="1" ht="12.75">
      <c r="A72" s="7">
        <f t="shared" si="0"/>
        <v>44</v>
      </c>
      <c r="B72" s="6" t="s">
        <v>40</v>
      </c>
      <c r="C72" s="6" t="s">
        <v>9</v>
      </c>
      <c r="D72" s="25">
        <v>159529</v>
      </c>
    </row>
    <row r="73" spans="1:4" s="5" customFormat="1" ht="12.75">
      <c r="A73" s="7">
        <f t="shared" si="0"/>
        <v>45</v>
      </c>
      <c r="B73" s="6" t="s">
        <v>41</v>
      </c>
      <c r="C73" s="6" t="s">
        <v>9</v>
      </c>
      <c r="D73" s="25">
        <v>114533</v>
      </c>
    </row>
    <row r="74" spans="1:4" s="5" customFormat="1" ht="12.75">
      <c r="A74" s="7">
        <f t="shared" si="0"/>
        <v>46</v>
      </c>
      <c r="B74" s="6" t="s">
        <v>42</v>
      </c>
      <c r="C74" s="6" t="s">
        <v>9</v>
      </c>
      <c r="D74" s="25">
        <f>D72-D73</f>
        <v>44996</v>
      </c>
    </row>
    <row r="75" spans="1:4" s="11" customFormat="1" ht="12.75">
      <c r="A75" s="7">
        <f t="shared" si="0"/>
        <v>47</v>
      </c>
      <c r="B75" s="10" t="s">
        <v>43</v>
      </c>
      <c r="C75" s="10" t="s">
        <v>9</v>
      </c>
      <c r="D75" s="28">
        <v>159131</v>
      </c>
    </row>
    <row r="76" spans="1:4" s="11" customFormat="1" ht="12.75">
      <c r="A76" s="7">
        <f t="shared" si="0"/>
        <v>48</v>
      </c>
      <c r="B76" s="10" t="s">
        <v>44</v>
      </c>
      <c r="C76" s="10" t="s">
        <v>9</v>
      </c>
      <c r="D76" s="28">
        <v>154152</v>
      </c>
    </row>
    <row r="77" spans="1:4" s="11" customFormat="1" ht="12.75">
      <c r="A77" s="7">
        <f t="shared" si="0"/>
        <v>49</v>
      </c>
      <c r="B77" s="10" t="s">
        <v>45</v>
      </c>
      <c r="C77" s="10" t="s">
        <v>9</v>
      </c>
      <c r="D77" s="28">
        <v>4979</v>
      </c>
    </row>
    <row r="78" spans="1:4" s="11" customFormat="1" ht="25.5">
      <c r="A78" s="7">
        <f t="shared" si="0"/>
        <v>50</v>
      </c>
      <c r="B78" s="10" t="s">
        <v>46</v>
      </c>
      <c r="C78" s="10" t="s">
        <v>9</v>
      </c>
      <c r="D78" s="18"/>
    </row>
    <row r="79" spans="1:4" s="5" customFormat="1" ht="24">
      <c r="A79" s="7">
        <f t="shared" si="0"/>
        <v>51</v>
      </c>
      <c r="B79" s="6" t="s">
        <v>36</v>
      </c>
      <c r="C79" s="6"/>
      <c r="D79" s="15" t="s">
        <v>54</v>
      </c>
    </row>
    <row r="80" spans="1:4" s="5" customFormat="1" ht="12.75">
      <c r="A80" s="7">
        <f t="shared" si="0"/>
        <v>52</v>
      </c>
      <c r="B80" s="6" t="s">
        <v>37</v>
      </c>
      <c r="C80" s="6"/>
      <c r="D80" s="7" t="s">
        <v>60</v>
      </c>
    </row>
    <row r="81" spans="1:4" s="5" customFormat="1" ht="12.75">
      <c r="A81" s="7">
        <f t="shared" si="0"/>
        <v>53</v>
      </c>
      <c r="B81" s="6" t="s">
        <v>38</v>
      </c>
      <c r="C81" s="6" t="s">
        <v>39</v>
      </c>
      <c r="D81" s="7">
        <v>3294</v>
      </c>
    </row>
    <row r="82" spans="1:4" s="5" customFormat="1" ht="12.75">
      <c r="A82" s="7">
        <f t="shared" si="0"/>
        <v>54</v>
      </c>
      <c r="B82" s="6" t="s">
        <v>40</v>
      </c>
      <c r="C82" s="6" t="s">
        <v>9</v>
      </c>
      <c r="D82" s="25">
        <v>65963</v>
      </c>
    </row>
    <row r="83" spans="1:4" s="5" customFormat="1" ht="12.75">
      <c r="A83" s="7">
        <f t="shared" si="0"/>
        <v>55</v>
      </c>
      <c r="B83" s="6" t="s">
        <v>41</v>
      </c>
      <c r="C83" s="6" t="s">
        <v>9</v>
      </c>
      <c r="D83" s="25">
        <v>45752</v>
      </c>
    </row>
    <row r="84" spans="1:4" s="5" customFormat="1" ht="12.75">
      <c r="A84" s="7">
        <f t="shared" si="0"/>
        <v>56</v>
      </c>
      <c r="B84" s="6" t="s">
        <v>42</v>
      </c>
      <c r="C84" s="6" t="s">
        <v>9</v>
      </c>
      <c r="D84" s="25">
        <f>D82-D83</f>
        <v>20211</v>
      </c>
    </row>
    <row r="85" spans="1:4" s="11" customFormat="1" ht="12.75">
      <c r="A85" s="7">
        <f t="shared" si="0"/>
        <v>57</v>
      </c>
      <c r="B85" s="10" t="s">
        <v>43</v>
      </c>
      <c r="C85" s="10" t="s">
        <v>9</v>
      </c>
      <c r="D85" s="28">
        <v>91166</v>
      </c>
    </row>
    <row r="86" spans="1:4" s="11" customFormat="1" ht="12.75">
      <c r="A86" s="7">
        <f t="shared" si="0"/>
        <v>58</v>
      </c>
      <c r="B86" s="10" t="s">
        <v>44</v>
      </c>
      <c r="C86" s="10" t="s">
        <v>9</v>
      </c>
      <c r="D86" s="28">
        <v>86608</v>
      </c>
    </row>
    <row r="87" spans="1:4" s="11" customFormat="1" ht="12.75">
      <c r="A87" s="7">
        <f t="shared" si="0"/>
        <v>59</v>
      </c>
      <c r="B87" s="10" t="s">
        <v>45</v>
      </c>
      <c r="C87" s="10" t="s">
        <v>9</v>
      </c>
      <c r="D87" s="28">
        <v>4558</v>
      </c>
    </row>
    <row r="88" spans="1:4" s="11" customFormat="1" ht="25.5">
      <c r="A88" s="7">
        <f t="shared" si="0"/>
        <v>60</v>
      </c>
      <c r="B88" s="10" t="s">
        <v>46</v>
      </c>
      <c r="C88" s="10" t="s">
        <v>9</v>
      </c>
      <c r="D88" s="18"/>
    </row>
    <row r="89" spans="1:4" s="5" customFormat="1" ht="25.5">
      <c r="A89" s="7">
        <f t="shared" si="0"/>
        <v>61</v>
      </c>
      <c r="B89" s="6" t="s">
        <v>36</v>
      </c>
      <c r="C89" s="6"/>
      <c r="D89" s="17" t="s">
        <v>55</v>
      </c>
    </row>
    <row r="90" spans="1:4" s="5" customFormat="1" ht="12.75">
      <c r="A90" s="7">
        <f t="shared" si="0"/>
        <v>62</v>
      </c>
      <c r="B90" s="6" t="s">
        <v>37</v>
      </c>
      <c r="C90" s="6"/>
      <c r="D90" s="7" t="s">
        <v>60</v>
      </c>
    </row>
    <row r="91" spans="1:4" s="5" customFormat="1" ht="12.75">
      <c r="A91" s="7">
        <f t="shared" si="0"/>
        <v>63</v>
      </c>
      <c r="B91" s="6" t="s">
        <v>38</v>
      </c>
      <c r="C91" s="6" t="s">
        <v>39</v>
      </c>
      <c r="D91" s="7">
        <v>2057</v>
      </c>
    </row>
    <row r="92" spans="1:4" s="5" customFormat="1" ht="12.75">
      <c r="A92" s="7">
        <f t="shared" si="0"/>
        <v>64</v>
      </c>
      <c r="B92" s="6" t="s">
        <v>40</v>
      </c>
      <c r="C92" s="6" t="s">
        <v>9</v>
      </c>
      <c r="D92" s="25">
        <v>69653</v>
      </c>
    </row>
    <row r="93" spans="1:4" s="5" customFormat="1" ht="12.75">
      <c r="A93" s="7">
        <f t="shared" si="0"/>
        <v>65</v>
      </c>
      <c r="B93" s="6" t="s">
        <v>41</v>
      </c>
      <c r="C93" s="6" t="s">
        <v>9</v>
      </c>
      <c r="D93" s="25">
        <v>48794</v>
      </c>
    </row>
    <row r="94" spans="1:4" s="5" customFormat="1" ht="12.75">
      <c r="A94" s="7">
        <f t="shared" si="0"/>
        <v>66</v>
      </c>
      <c r="B94" s="6" t="s">
        <v>42</v>
      </c>
      <c r="C94" s="6" t="s">
        <v>9</v>
      </c>
      <c r="D94" s="25">
        <f>D92-D93</f>
        <v>20859</v>
      </c>
    </row>
    <row r="95" spans="1:4" s="11" customFormat="1" ht="12.75">
      <c r="A95" s="7">
        <f t="shared" si="0"/>
        <v>67</v>
      </c>
      <c r="B95" s="10" t="s">
        <v>43</v>
      </c>
      <c r="C95" s="10" t="s">
        <v>9</v>
      </c>
      <c r="D95" s="28">
        <v>200040</v>
      </c>
    </row>
    <row r="96" spans="1:4" s="11" customFormat="1" ht="12.75">
      <c r="A96" s="7">
        <f t="shared" si="0"/>
        <v>68</v>
      </c>
      <c r="B96" s="10" t="s">
        <v>44</v>
      </c>
      <c r="C96" s="10" t="s">
        <v>9</v>
      </c>
      <c r="D96" s="28">
        <v>196459</v>
      </c>
    </row>
    <row r="97" spans="1:4" s="11" customFormat="1" ht="12.75">
      <c r="A97" s="7">
        <f t="shared" si="0"/>
        <v>69</v>
      </c>
      <c r="B97" s="10" t="s">
        <v>45</v>
      </c>
      <c r="C97" s="10" t="s">
        <v>9</v>
      </c>
      <c r="D97" s="28">
        <v>3581</v>
      </c>
    </row>
    <row r="98" spans="1:4" s="11" customFormat="1" ht="25.5">
      <c r="A98" s="7">
        <f t="shared" si="0"/>
        <v>70</v>
      </c>
      <c r="B98" s="10" t="s">
        <v>46</v>
      </c>
      <c r="C98" s="10" t="s">
        <v>9</v>
      </c>
      <c r="D98" s="18"/>
    </row>
    <row r="99" spans="1:4" s="5" customFormat="1" ht="24">
      <c r="A99" s="7">
        <f t="shared" si="0"/>
        <v>71</v>
      </c>
      <c r="B99" s="6" t="s">
        <v>36</v>
      </c>
      <c r="C99" s="6"/>
      <c r="D99" s="15" t="s">
        <v>58</v>
      </c>
    </row>
    <row r="100" spans="1:4" s="5" customFormat="1" ht="12.75">
      <c r="A100" s="7">
        <f t="shared" si="0"/>
        <v>72</v>
      </c>
      <c r="B100" s="6" t="s">
        <v>37</v>
      </c>
      <c r="C100" s="6"/>
      <c r="D100" s="7" t="s">
        <v>61</v>
      </c>
    </row>
    <row r="101" spans="1:4" s="5" customFormat="1" ht="12.75">
      <c r="A101" s="7">
        <f t="shared" si="0"/>
        <v>73</v>
      </c>
      <c r="B101" s="6" t="s">
        <v>38</v>
      </c>
      <c r="C101" s="6" t="s">
        <v>39</v>
      </c>
      <c r="D101" s="7">
        <v>299</v>
      </c>
    </row>
    <row r="102" spans="1:4" s="5" customFormat="1" ht="12.75">
      <c r="A102" s="7">
        <f t="shared" si="0"/>
        <v>74</v>
      </c>
      <c r="B102" s="6" t="s">
        <v>40</v>
      </c>
      <c r="C102" s="6" t="s">
        <v>9</v>
      </c>
      <c r="D102" s="25">
        <v>201388</v>
      </c>
    </row>
    <row r="103" spans="1:4" s="5" customFormat="1" ht="12.75">
      <c r="A103" s="7">
        <f t="shared" si="0"/>
        <v>75</v>
      </c>
      <c r="B103" s="6" t="s">
        <v>41</v>
      </c>
      <c r="C103" s="6" t="s">
        <v>9</v>
      </c>
      <c r="D103" s="25">
        <v>153465</v>
      </c>
    </row>
    <row r="104" spans="1:4" s="5" customFormat="1" ht="12.75">
      <c r="A104" s="7">
        <f t="shared" si="0"/>
        <v>76</v>
      </c>
      <c r="B104" s="6" t="s">
        <v>42</v>
      </c>
      <c r="C104" s="6" t="s">
        <v>9</v>
      </c>
      <c r="D104" s="25">
        <f>D102-D103</f>
        <v>47923</v>
      </c>
    </row>
    <row r="105" spans="1:4" s="11" customFormat="1" ht="12.75">
      <c r="A105" s="7">
        <f t="shared" si="0"/>
        <v>77</v>
      </c>
      <c r="B105" s="10" t="s">
        <v>43</v>
      </c>
      <c r="C105" s="10" t="s">
        <v>9</v>
      </c>
      <c r="D105" s="28">
        <v>382179</v>
      </c>
    </row>
    <row r="106" spans="1:4" s="11" customFormat="1" ht="12.75">
      <c r="A106" s="7">
        <f t="shared" si="0"/>
        <v>78</v>
      </c>
      <c r="B106" s="10" t="s">
        <v>44</v>
      </c>
      <c r="C106" s="10" t="s">
        <v>9</v>
      </c>
      <c r="D106" s="28">
        <v>375338</v>
      </c>
    </row>
    <row r="107" spans="1:4" s="11" customFormat="1" ht="12.75">
      <c r="A107" s="7">
        <f t="shared" si="0"/>
        <v>79</v>
      </c>
      <c r="B107" s="10" t="s">
        <v>45</v>
      </c>
      <c r="C107" s="10" t="s">
        <v>9</v>
      </c>
      <c r="D107" s="28">
        <v>6841</v>
      </c>
    </row>
    <row r="108" spans="1:4" s="11" customFormat="1" ht="25.5">
      <c r="A108" s="7">
        <f t="shared" si="0"/>
        <v>80</v>
      </c>
      <c r="B108" s="10" t="s">
        <v>46</v>
      </c>
      <c r="C108" s="10" t="s">
        <v>9</v>
      </c>
      <c r="D108" s="18"/>
    </row>
    <row r="109" spans="1:4" s="5" customFormat="1" ht="12.75">
      <c r="A109" s="7">
        <f t="shared" si="0"/>
        <v>81</v>
      </c>
      <c r="B109" s="6" t="s">
        <v>36</v>
      </c>
      <c r="C109" s="6"/>
      <c r="D109" s="17" t="s">
        <v>56</v>
      </c>
    </row>
    <row r="110" spans="1:4" s="5" customFormat="1" ht="12.75">
      <c r="A110" s="7">
        <f t="shared" si="0"/>
        <v>82</v>
      </c>
      <c r="B110" s="6" t="s">
        <v>37</v>
      </c>
      <c r="C110" s="6"/>
      <c r="D110" s="7" t="s">
        <v>60</v>
      </c>
    </row>
    <row r="111" spans="1:4" s="5" customFormat="1" ht="12.75">
      <c r="A111" s="7">
        <f t="shared" si="0"/>
        <v>83</v>
      </c>
      <c r="B111" s="6" t="s">
        <v>38</v>
      </c>
      <c r="C111" s="6" t="s">
        <v>39</v>
      </c>
      <c r="D111" s="7">
        <v>5414</v>
      </c>
    </row>
    <row r="112" spans="1:4" s="5" customFormat="1" ht="12.75">
      <c r="A112" s="7">
        <f t="shared" si="0"/>
        <v>84</v>
      </c>
      <c r="B112" s="6" t="s">
        <v>40</v>
      </c>
      <c r="C112" s="6" t="s">
        <v>9</v>
      </c>
      <c r="D112" s="25">
        <v>60984</v>
      </c>
    </row>
    <row r="113" spans="1:4" s="5" customFormat="1" ht="12.75">
      <c r="A113" s="7">
        <f t="shared" si="0"/>
        <v>85</v>
      </c>
      <c r="B113" s="6" t="s">
        <v>41</v>
      </c>
      <c r="C113" s="6" t="s">
        <v>9</v>
      </c>
      <c r="D113" s="25">
        <v>42788</v>
      </c>
    </row>
    <row r="114" spans="1:4" s="5" customFormat="1" ht="12.75">
      <c r="A114" s="7">
        <f t="shared" si="0"/>
        <v>86</v>
      </c>
      <c r="B114" s="6" t="s">
        <v>42</v>
      </c>
      <c r="C114" s="6" t="s">
        <v>9</v>
      </c>
      <c r="D114" s="25">
        <f>D112-D113</f>
        <v>18196</v>
      </c>
    </row>
    <row r="115" spans="1:4" s="11" customFormat="1" ht="12.75">
      <c r="A115" s="7">
        <f t="shared" si="0"/>
        <v>87</v>
      </c>
      <c r="B115" s="10" t="s">
        <v>43</v>
      </c>
      <c r="C115" s="10" t="s">
        <v>9</v>
      </c>
      <c r="D115" s="28">
        <v>73617</v>
      </c>
    </row>
    <row r="116" spans="1:4" s="11" customFormat="1" ht="12.75">
      <c r="A116" s="7">
        <f t="shared" si="0"/>
        <v>88</v>
      </c>
      <c r="B116" s="10" t="s">
        <v>44</v>
      </c>
      <c r="C116" s="10" t="s">
        <v>9</v>
      </c>
      <c r="D116" s="28">
        <v>69936</v>
      </c>
    </row>
    <row r="117" spans="1:4" s="11" customFormat="1" ht="12.75">
      <c r="A117" s="7">
        <f t="shared" si="0"/>
        <v>89</v>
      </c>
      <c r="B117" s="10" t="s">
        <v>45</v>
      </c>
      <c r="C117" s="10" t="s">
        <v>9</v>
      </c>
      <c r="D117" s="28">
        <v>3681</v>
      </c>
    </row>
    <row r="118" spans="1:4" s="11" customFormat="1" ht="25.5">
      <c r="A118" s="7">
        <f t="shared" si="0"/>
        <v>90</v>
      </c>
      <c r="B118" s="10" t="s">
        <v>46</v>
      </c>
      <c r="C118" s="10" t="s">
        <v>9</v>
      </c>
      <c r="D118" s="28">
        <v>0</v>
      </c>
    </row>
    <row r="119" spans="1:4" s="11" customFormat="1" ht="16.5" customHeight="1">
      <c r="A119" s="31" t="s">
        <v>47</v>
      </c>
      <c r="B119" s="32"/>
      <c r="C119" s="32"/>
      <c r="D119" s="33"/>
    </row>
    <row r="120" spans="1:4" s="11" customFormat="1" ht="12.75">
      <c r="A120" s="7">
        <v>91</v>
      </c>
      <c r="B120" s="10" t="s">
        <v>27</v>
      </c>
      <c r="C120" s="10" t="s">
        <v>28</v>
      </c>
      <c r="D120" s="28">
        <v>0</v>
      </c>
    </row>
    <row r="121" spans="1:4" s="11" customFormat="1" ht="12.75">
      <c r="A121" s="7">
        <v>92</v>
      </c>
      <c r="B121" s="10" t="s">
        <v>29</v>
      </c>
      <c r="C121" s="10" t="s">
        <v>28</v>
      </c>
      <c r="D121" s="28">
        <v>0</v>
      </c>
    </row>
    <row r="122" spans="1:4" s="11" customFormat="1" ht="12.75">
      <c r="A122" s="7">
        <v>93</v>
      </c>
      <c r="B122" s="10" t="s">
        <v>31</v>
      </c>
      <c r="C122" s="10"/>
      <c r="D122" s="28">
        <v>0</v>
      </c>
    </row>
    <row r="123" spans="1:4" s="11" customFormat="1" ht="12.75">
      <c r="A123" s="7">
        <v>94</v>
      </c>
      <c r="B123" s="10" t="s">
        <v>32</v>
      </c>
      <c r="C123" s="10" t="s">
        <v>9</v>
      </c>
      <c r="D123" s="28">
        <v>0</v>
      </c>
    </row>
    <row r="124" spans="1:4" s="11" customFormat="1" ht="21" customHeight="1">
      <c r="A124" s="31" t="s">
        <v>48</v>
      </c>
      <c r="B124" s="32"/>
      <c r="C124" s="32"/>
      <c r="D124" s="33"/>
    </row>
    <row r="125" spans="1:4" s="11" customFormat="1" ht="12.75">
      <c r="A125" s="7">
        <v>95</v>
      </c>
      <c r="B125" s="10" t="s">
        <v>49</v>
      </c>
      <c r="C125" s="10" t="s">
        <v>28</v>
      </c>
      <c r="D125" s="28">
        <v>0</v>
      </c>
    </row>
    <row r="126" spans="1:4" s="11" customFormat="1" ht="12.75">
      <c r="A126" s="7">
        <v>96</v>
      </c>
      <c r="B126" s="10" t="s">
        <v>50</v>
      </c>
      <c r="C126" s="10" t="s">
        <v>28</v>
      </c>
      <c r="D126" s="28">
        <v>0</v>
      </c>
    </row>
    <row r="127" spans="1:4" s="11" customFormat="1" ht="25.5">
      <c r="A127" s="7">
        <v>97</v>
      </c>
      <c r="B127" s="10" t="s">
        <v>51</v>
      </c>
      <c r="C127" s="10" t="s">
        <v>9</v>
      </c>
      <c r="D127" s="28">
        <v>0</v>
      </c>
    </row>
    <row r="128" spans="1:4" s="11" customFormat="1" ht="12.75">
      <c r="A128" s="12"/>
      <c r="B128" s="13"/>
      <c r="C128" s="13"/>
      <c r="D128" s="13"/>
    </row>
    <row r="129" spans="1:4" ht="15">
      <c r="A129" s="8"/>
      <c r="B129" s="9"/>
      <c r="C129" s="9"/>
      <c r="D129" s="9"/>
    </row>
    <row r="130" spans="1:4" ht="15">
      <c r="A130" s="8"/>
      <c r="B130" s="9"/>
      <c r="C130" s="9"/>
      <c r="D130" s="9"/>
    </row>
    <row r="131" spans="1:4" ht="15">
      <c r="A131" s="8"/>
      <c r="B131" s="9"/>
      <c r="C131" s="9"/>
      <c r="D131" s="9"/>
    </row>
    <row r="132" spans="1:4" ht="15">
      <c r="A132" s="8"/>
      <c r="B132" s="9"/>
      <c r="C132" s="9"/>
      <c r="D132" s="9"/>
    </row>
    <row r="133" spans="1:4" ht="15">
      <c r="A133" s="8"/>
      <c r="B133" s="9"/>
      <c r="C133" s="9"/>
      <c r="D133" s="9"/>
    </row>
    <row r="134" spans="1:4" ht="15">
      <c r="A134" s="8"/>
      <c r="B134" s="9"/>
      <c r="C134" s="9"/>
      <c r="D134" s="9"/>
    </row>
    <row r="135" spans="1:4" ht="15">
      <c r="A135" s="8"/>
      <c r="B135" s="9"/>
      <c r="C135" s="9"/>
      <c r="D135" s="9"/>
    </row>
    <row r="136" spans="1:4" ht="15">
      <c r="A136" s="8"/>
      <c r="B136" s="9"/>
      <c r="C136" s="9"/>
      <c r="D136" s="9"/>
    </row>
    <row r="137" spans="1:4" ht="15">
      <c r="A137" s="8"/>
      <c r="B137" s="9"/>
      <c r="C137" s="9"/>
      <c r="D137" s="9"/>
    </row>
    <row r="138" spans="1:4" ht="15">
      <c r="A138" s="8"/>
      <c r="B138" s="9"/>
      <c r="C138" s="9"/>
      <c r="D138" s="9"/>
    </row>
    <row r="139" spans="1:4" ht="15">
      <c r="A139" s="8"/>
      <c r="B139" s="9"/>
      <c r="C139" s="9"/>
      <c r="D139" s="9"/>
    </row>
    <row r="140" spans="1:4" ht="15">
      <c r="A140" s="8"/>
      <c r="B140" s="9"/>
      <c r="C140" s="9"/>
      <c r="D140" s="9"/>
    </row>
    <row r="141" spans="1:4" ht="15">
      <c r="A141" s="8"/>
      <c r="B141" s="9"/>
      <c r="C141" s="9"/>
      <c r="D141" s="9"/>
    </row>
    <row r="142" spans="1:4" ht="15">
      <c r="A142" s="8"/>
      <c r="B142" s="9"/>
      <c r="C142" s="9"/>
      <c r="D142" s="9"/>
    </row>
    <row r="143" spans="1:4" ht="15">
      <c r="A143" s="8"/>
      <c r="B143" s="9"/>
      <c r="C143" s="9"/>
      <c r="D143" s="9"/>
    </row>
    <row r="144" spans="1:4" ht="15">
      <c r="A144" s="8"/>
      <c r="B144" s="9"/>
      <c r="C144" s="9"/>
      <c r="D144" s="9"/>
    </row>
    <row r="145" spans="1:4" ht="15">
      <c r="A145" s="8"/>
      <c r="B145" s="9"/>
      <c r="C145" s="9"/>
      <c r="D145" s="9"/>
    </row>
    <row r="146" spans="1:4" ht="15">
      <c r="A146" s="8"/>
      <c r="B146" s="9"/>
      <c r="C146" s="9"/>
      <c r="D146" s="9"/>
    </row>
    <row r="147" spans="1:4" ht="15">
      <c r="A147" s="8"/>
      <c r="B147" s="9"/>
      <c r="C147" s="9"/>
      <c r="D147" s="9"/>
    </row>
    <row r="148" spans="1:4" ht="15">
      <c r="A148" s="8"/>
      <c r="B148" s="9"/>
      <c r="C148" s="9"/>
      <c r="D148" s="9"/>
    </row>
    <row r="149" spans="1:4" ht="15">
      <c r="A149" s="8"/>
      <c r="B149" s="9"/>
      <c r="C149" s="9"/>
      <c r="D149" s="9"/>
    </row>
    <row r="150" spans="1:4" ht="15">
      <c r="A150" s="8"/>
      <c r="B150" s="9"/>
      <c r="C150" s="9"/>
      <c r="D150" s="9"/>
    </row>
    <row r="151" spans="1:4" ht="15">
      <c r="A151" s="8"/>
      <c r="B151" s="9"/>
      <c r="C151" s="9"/>
      <c r="D151" s="9"/>
    </row>
    <row r="152" spans="1:4" ht="15">
      <c r="A152" s="8"/>
      <c r="B152" s="9"/>
      <c r="C152" s="9"/>
      <c r="D152" s="9"/>
    </row>
    <row r="153" spans="1:4" ht="15">
      <c r="A153" s="8"/>
      <c r="B153" s="9"/>
      <c r="C153" s="9"/>
      <c r="D153" s="9"/>
    </row>
    <row r="154" spans="1:4" ht="15">
      <c r="A154" s="8"/>
      <c r="B154" s="9"/>
      <c r="C154" s="9"/>
      <c r="D154" s="9"/>
    </row>
    <row r="155" spans="1:4" ht="15">
      <c r="A155" s="8"/>
      <c r="B155" s="9"/>
      <c r="C155" s="9"/>
      <c r="D155" s="9"/>
    </row>
  </sheetData>
  <sheetProtection/>
  <mergeCells count="8">
    <mergeCell ref="A119:D119"/>
    <mergeCell ref="A124:D124"/>
    <mergeCell ref="A1:D1"/>
    <mergeCell ref="A7:D7"/>
    <mergeCell ref="A25:D25"/>
    <mergeCell ref="A56:D56"/>
    <mergeCell ref="A61:D61"/>
    <mergeCell ref="A68:D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7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28125" style="4" customWidth="1"/>
    <col min="2" max="2" width="51.421875" style="1" customWidth="1"/>
    <col min="3" max="3" width="9.140625" style="1" customWidth="1"/>
    <col min="4" max="4" width="15.7109375" style="1" customWidth="1"/>
    <col min="5" max="16384" width="9.140625" style="1" customWidth="1"/>
  </cols>
  <sheetData>
    <row r="1" spans="1:4" ht="33.75" customHeight="1">
      <c r="A1" s="34" t="s">
        <v>89</v>
      </c>
      <c r="B1" s="34"/>
      <c r="C1" s="34"/>
      <c r="D1" s="34"/>
    </row>
    <row r="3" spans="1:4" s="3" customFormat="1" ht="28.5">
      <c r="A3" s="2" t="s">
        <v>0</v>
      </c>
      <c r="B3" s="2" t="s">
        <v>1</v>
      </c>
      <c r="C3" s="2" t="s">
        <v>2</v>
      </c>
      <c r="D3" s="2" t="s">
        <v>3</v>
      </c>
    </row>
    <row r="4" spans="1:4" s="5" customFormat="1" ht="12.75">
      <c r="A4" s="7">
        <v>1</v>
      </c>
      <c r="B4" s="6" t="s">
        <v>4</v>
      </c>
      <c r="C4" s="7" t="s">
        <v>57</v>
      </c>
      <c r="D4" s="14">
        <v>42460</v>
      </c>
    </row>
    <row r="5" spans="1:4" s="5" customFormat="1" ht="12.75">
      <c r="A5" s="7">
        <v>2</v>
      </c>
      <c r="B5" s="6" t="s">
        <v>5</v>
      </c>
      <c r="C5" s="7" t="s">
        <v>57</v>
      </c>
      <c r="D5" s="14">
        <v>42066</v>
      </c>
    </row>
    <row r="6" spans="1:4" s="5" customFormat="1" ht="12.75">
      <c r="A6" s="7">
        <v>3</v>
      </c>
      <c r="B6" s="6" t="s">
        <v>6</v>
      </c>
      <c r="C6" s="7" t="s">
        <v>57</v>
      </c>
      <c r="D6" s="14">
        <v>42369</v>
      </c>
    </row>
    <row r="7" spans="1:4" s="5" customFormat="1" ht="27.75" customHeight="1">
      <c r="A7" s="31" t="s">
        <v>7</v>
      </c>
      <c r="B7" s="32"/>
      <c r="C7" s="32"/>
      <c r="D7" s="33"/>
    </row>
    <row r="8" spans="1:4" s="5" customFormat="1" ht="12.75">
      <c r="A8" s="7">
        <v>4</v>
      </c>
      <c r="B8" s="6" t="s">
        <v>8</v>
      </c>
      <c r="C8" s="6" t="s">
        <v>9</v>
      </c>
      <c r="D8" s="7">
        <f>D10-D9</f>
        <v>0</v>
      </c>
    </row>
    <row r="9" spans="1:4" s="5" customFormat="1" ht="12.75">
      <c r="A9" s="7">
        <v>5</v>
      </c>
      <c r="B9" s="6" t="s">
        <v>10</v>
      </c>
      <c r="C9" s="6" t="s">
        <v>9</v>
      </c>
      <c r="D9" s="7">
        <v>0</v>
      </c>
    </row>
    <row r="10" spans="1:4" s="5" customFormat="1" ht="12.75">
      <c r="A10" s="7">
        <v>6</v>
      </c>
      <c r="B10" s="6" t="s">
        <v>11</v>
      </c>
      <c r="C10" s="6" t="s">
        <v>9</v>
      </c>
      <c r="D10" s="7">
        <v>0</v>
      </c>
    </row>
    <row r="11" spans="1:4" s="5" customFormat="1" ht="25.5">
      <c r="A11" s="7">
        <v>7</v>
      </c>
      <c r="B11" s="6" t="s">
        <v>12</v>
      </c>
      <c r="C11" s="6"/>
      <c r="D11" s="25">
        <f>1941246</f>
        <v>1941246</v>
      </c>
    </row>
    <row r="12" spans="1:4" s="5" customFormat="1" ht="12.75">
      <c r="A12" s="7">
        <v>8</v>
      </c>
      <c r="B12" s="6" t="s">
        <v>13</v>
      </c>
      <c r="C12" s="6" t="s">
        <v>9</v>
      </c>
      <c r="D12" s="25">
        <f>D11-D14</f>
        <v>1599940</v>
      </c>
    </row>
    <row r="13" spans="1:4" s="5" customFormat="1" ht="12.75">
      <c r="A13" s="7">
        <v>9</v>
      </c>
      <c r="B13" s="6" t="s">
        <v>14</v>
      </c>
      <c r="C13" s="6" t="s">
        <v>9</v>
      </c>
      <c r="D13" s="25"/>
    </row>
    <row r="14" spans="1:4" s="5" customFormat="1" ht="12.75">
      <c r="A14" s="7">
        <v>10</v>
      </c>
      <c r="B14" s="6" t="s">
        <v>15</v>
      </c>
      <c r="C14" s="6" t="s">
        <v>9</v>
      </c>
      <c r="D14" s="25">
        <v>341306</v>
      </c>
    </row>
    <row r="15" spans="1:4" s="5" customFormat="1" ht="12.75">
      <c r="A15" s="7">
        <v>11</v>
      </c>
      <c r="B15" s="6" t="s">
        <v>16</v>
      </c>
      <c r="C15" s="6" t="s">
        <v>9</v>
      </c>
      <c r="D15" s="25">
        <f>SUM(D16:D20)</f>
        <v>1576951.7299999997</v>
      </c>
    </row>
    <row r="16" spans="1:4" s="5" customFormat="1" ht="12.75">
      <c r="A16" s="7">
        <v>12</v>
      </c>
      <c r="B16" s="6" t="s">
        <v>17</v>
      </c>
      <c r="C16" s="6" t="s">
        <v>9</v>
      </c>
      <c r="D16" s="25">
        <f>155.54+1.36+3.24+1159902.68+10270.62+16656.88+65790.14+306548.31+17622.96</f>
        <v>1576951.7299999997</v>
      </c>
    </row>
    <row r="17" spans="1:4" s="5" customFormat="1" ht="12.75">
      <c r="A17" s="7">
        <v>13</v>
      </c>
      <c r="B17" s="6" t="s">
        <v>18</v>
      </c>
      <c r="C17" s="6" t="s">
        <v>9</v>
      </c>
      <c r="D17" s="25"/>
    </row>
    <row r="18" spans="1:4" s="5" customFormat="1" ht="12.75">
      <c r="A18" s="7">
        <v>14</v>
      </c>
      <c r="B18" s="6" t="s">
        <v>19</v>
      </c>
      <c r="C18" s="6" t="s">
        <v>9</v>
      </c>
      <c r="D18" s="25"/>
    </row>
    <row r="19" spans="1:4" s="5" customFormat="1" ht="12.75">
      <c r="A19" s="7">
        <v>15</v>
      </c>
      <c r="B19" s="6" t="s">
        <v>20</v>
      </c>
      <c r="C19" s="6" t="s">
        <v>9</v>
      </c>
      <c r="D19" s="25"/>
    </row>
    <row r="20" spans="1:4" s="5" customFormat="1" ht="12.75">
      <c r="A20" s="7">
        <v>16</v>
      </c>
      <c r="B20" s="6" t="s">
        <v>21</v>
      </c>
      <c r="C20" s="6" t="s">
        <v>9</v>
      </c>
      <c r="D20" s="25"/>
    </row>
    <row r="21" spans="1:4" s="5" customFormat="1" ht="12.75">
      <c r="A21" s="7">
        <v>17</v>
      </c>
      <c r="B21" s="6" t="s">
        <v>22</v>
      </c>
      <c r="C21" s="6" t="s">
        <v>9</v>
      </c>
      <c r="D21" s="25">
        <f>D8+D15</f>
        <v>1576951.7299999997</v>
      </c>
    </row>
    <row r="22" spans="1:4" s="5" customFormat="1" ht="12.75">
      <c r="A22" s="7">
        <v>18</v>
      </c>
      <c r="B22" s="6" t="s">
        <v>23</v>
      </c>
      <c r="C22" s="6" t="s">
        <v>9</v>
      </c>
      <c r="D22" s="25">
        <f>D24-D23</f>
        <v>364294.3499999999</v>
      </c>
    </row>
    <row r="23" spans="1:4" s="5" customFormat="1" ht="12.75">
      <c r="A23" s="7">
        <v>19</v>
      </c>
      <c r="B23" s="6" t="s">
        <v>10</v>
      </c>
      <c r="C23" s="6" t="s">
        <v>9</v>
      </c>
      <c r="D23" s="26">
        <f>155.78+1.36+3.24+1637.72+14.19+79.54+90.78+433.7+34.47</f>
        <v>2450.7799999999997</v>
      </c>
    </row>
    <row r="24" spans="1:4" s="5" customFormat="1" ht="12.75">
      <c r="A24" s="7">
        <v>20</v>
      </c>
      <c r="B24" s="6" t="s">
        <v>11</v>
      </c>
      <c r="C24" s="6" t="s">
        <v>9</v>
      </c>
      <c r="D24" s="26">
        <f>0.24+265725.67+2312.75+8762.66+14677.31+69965.43+5301.07</f>
        <v>366745.12999999995</v>
      </c>
    </row>
    <row r="25" spans="1:4" s="5" customFormat="1" ht="26.25" customHeight="1">
      <c r="A25" s="31" t="s">
        <v>24</v>
      </c>
      <c r="B25" s="32"/>
      <c r="C25" s="32"/>
      <c r="D25" s="33"/>
    </row>
    <row r="26" spans="1:4" s="5" customFormat="1" ht="31.5" customHeight="1">
      <c r="A26" s="7">
        <v>21</v>
      </c>
      <c r="B26" s="6" t="s">
        <v>62</v>
      </c>
      <c r="C26" s="6" t="s">
        <v>9</v>
      </c>
      <c r="D26" s="25">
        <v>164169</v>
      </c>
    </row>
    <row r="27" spans="1:4" s="5" customFormat="1" ht="19.5" customHeight="1">
      <c r="A27" s="7"/>
      <c r="B27" s="6" t="s">
        <v>63</v>
      </c>
      <c r="C27" s="6" t="s">
        <v>65</v>
      </c>
      <c r="D27" s="7">
        <v>1.66</v>
      </c>
    </row>
    <row r="28" spans="1:4" s="5" customFormat="1" ht="14.25" customHeight="1">
      <c r="A28" s="7"/>
      <c r="B28" s="6" t="s">
        <v>25</v>
      </c>
      <c r="C28" s="6"/>
      <c r="D28" s="7" t="s">
        <v>64</v>
      </c>
    </row>
    <row r="29" spans="1:4" s="5" customFormat="1" ht="26.25" customHeight="1">
      <c r="A29" s="7">
        <v>22</v>
      </c>
      <c r="B29" s="6" t="s">
        <v>66</v>
      </c>
      <c r="C29" s="6" t="s">
        <v>9</v>
      </c>
      <c r="D29" s="25">
        <v>376080</v>
      </c>
    </row>
    <row r="30" spans="1:4" s="5" customFormat="1" ht="14.25" customHeight="1">
      <c r="A30" s="7"/>
      <c r="B30" s="23" t="s">
        <v>67</v>
      </c>
      <c r="C30" s="6" t="s">
        <v>65</v>
      </c>
      <c r="D30" s="24">
        <v>3.81</v>
      </c>
    </row>
    <row r="31" spans="1:4" s="5" customFormat="1" ht="14.25" customHeight="1">
      <c r="A31" s="22"/>
      <c r="B31" s="6" t="s">
        <v>25</v>
      </c>
      <c r="C31" s="6"/>
      <c r="D31" s="7" t="s">
        <v>68</v>
      </c>
    </row>
    <row r="32" spans="1:4" s="5" customFormat="1" ht="26.25" customHeight="1">
      <c r="A32" s="7">
        <v>23</v>
      </c>
      <c r="B32" s="6" t="s">
        <v>69</v>
      </c>
      <c r="C32" s="6" t="s">
        <v>9</v>
      </c>
      <c r="D32" s="25">
        <v>12569</v>
      </c>
    </row>
    <row r="33" spans="1:4" s="5" customFormat="1" ht="14.25" customHeight="1">
      <c r="A33" s="7"/>
      <c r="B33" s="23" t="s">
        <v>70</v>
      </c>
      <c r="C33" s="6" t="s">
        <v>65</v>
      </c>
      <c r="D33" s="24">
        <v>0.14</v>
      </c>
    </row>
    <row r="34" spans="1:4" s="5" customFormat="1" ht="14.25" customHeight="1">
      <c r="A34" s="22"/>
      <c r="B34" s="6" t="s">
        <v>25</v>
      </c>
      <c r="C34" s="6"/>
      <c r="D34" s="7" t="s">
        <v>71</v>
      </c>
    </row>
    <row r="35" spans="1:4" s="5" customFormat="1" ht="43.5" customHeight="1">
      <c r="A35" s="7">
        <v>24</v>
      </c>
      <c r="B35" s="6" t="s">
        <v>92</v>
      </c>
      <c r="C35" s="6" t="s">
        <v>9</v>
      </c>
      <c r="D35" s="25">
        <v>329521</v>
      </c>
    </row>
    <row r="36" spans="1:4" s="5" customFormat="1" ht="14.25" customHeight="1">
      <c r="A36" s="7"/>
      <c r="B36" s="23" t="s">
        <v>72</v>
      </c>
      <c r="C36" s="6" t="s">
        <v>65</v>
      </c>
      <c r="D36" s="24">
        <v>3.11</v>
      </c>
    </row>
    <row r="37" spans="1:4" s="5" customFormat="1" ht="14.25" customHeight="1">
      <c r="A37" s="22"/>
      <c r="B37" s="6" t="s">
        <v>25</v>
      </c>
      <c r="C37" s="6"/>
      <c r="D37" s="7" t="s">
        <v>73</v>
      </c>
    </row>
    <row r="38" spans="1:4" s="5" customFormat="1" ht="14.25" customHeight="1">
      <c r="A38" s="7"/>
      <c r="B38" s="23" t="s">
        <v>74</v>
      </c>
      <c r="C38" s="6" t="s">
        <v>65</v>
      </c>
      <c r="D38" s="24">
        <v>0.23</v>
      </c>
    </row>
    <row r="39" spans="1:4" s="5" customFormat="1" ht="14.25" customHeight="1">
      <c r="A39" s="22"/>
      <c r="B39" s="6" t="s">
        <v>25</v>
      </c>
      <c r="C39" s="6"/>
      <c r="D39" s="7" t="s">
        <v>73</v>
      </c>
    </row>
    <row r="40" spans="1:4" s="5" customFormat="1" ht="40.5" customHeight="1">
      <c r="A40" s="7">
        <v>25</v>
      </c>
      <c r="B40" s="6" t="s">
        <v>75</v>
      </c>
      <c r="C40" s="6" t="s">
        <v>9</v>
      </c>
      <c r="D40" s="25">
        <v>109595</v>
      </c>
    </row>
    <row r="41" spans="1:4" s="5" customFormat="1" ht="14.25" customHeight="1">
      <c r="A41" s="7"/>
      <c r="B41" s="23" t="s">
        <v>76</v>
      </c>
      <c r="C41" s="6" t="s">
        <v>65</v>
      </c>
      <c r="D41" s="24">
        <v>1.11</v>
      </c>
    </row>
    <row r="42" spans="1:4" s="5" customFormat="1" ht="14.25" customHeight="1">
      <c r="A42" s="22"/>
      <c r="B42" s="6" t="s">
        <v>25</v>
      </c>
      <c r="C42" s="6"/>
      <c r="D42" s="7" t="s">
        <v>73</v>
      </c>
    </row>
    <row r="43" spans="1:4" s="5" customFormat="1" ht="54" customHeight="1">
      <c r="A43" s="7">
        <v>26</v>
      </c>
      <c r="B43" s="6" t="s">
        <v>77</v>
      </c>
      <c r="C43" s="6" t="s">
        <v>9</v>
      </c>
      <c r="D43" s="25">
        <v>193174</v>
      </c>
    </row>
    <row r="44" spans="1:4" s="5" customFormat="1" ht="14.25" customHeight="1">
      <c r="A44" s="7"/>
      <c r="B44" s="23" t="s">
        <v>78</v>
      </c>
      <c r="C44" s="6" t="s">
        <v>65</v>
      </c>
      <c r="D44" s="24">
        <v>1.96</v>
      </c>
    </row>
    <row r="45" spans="1:4" s="5" customFormat="1" ht="14.25" customHeight="1">
      <c r="A45" s="22"/>
      <c r="B45" s="6" t="s">
        <v>25</v>
      </c>
      <c r="C45" s="6"/>
      <c r="D45" s="7" t="s">
        <v>68</v>
      </c>
    </row>
    <row r="46" spans="1:4" s="5" customFormat="1" ht="16.5" customHeight="1">
      <c r="A46" s="7">
        <v>27</v>
      </c>
      <c r="B46" s="6" t="s">
        <v>79</v>
      </c>
      <c r="C46" s="6" t="s">
        <v>9</v>
      </c>
      <c r="D46" s="25">
        <v>80377</v>
      </c>
    </row>
    <row r="47" spans="1:4" s="5" customFormat="1" ht="14.25" customHeight="1">
      <c r="A47" s="7"/>
      <c r="B47" s="23" t="s">
        <v>80</v>
      </c>
      <c r="C47" s="6" t="s">
        <v>65</v>
      </c>
      <c r="D47" s="24">
        <v>0.89</v>
      </c>
    </row>
    <row r="48" spans="1:4" s="5" customFormat="1" ht="14.25" customHeight="1">
      <c r="A48" s="22"/>
      <c r="B48" s="6" t="s">
        <v>25</v>
      </c>
      <c r="C48" s="6"/>
      <c r="D48" s="7" t="s">
        <v>81</v>
      </c>
    </row>
    <row r="49" spans="1:4" s="5" customFormat="1" ht="29.25" customHeight="1">
      <c r="A49" s="7">
        <v>28</v>
      </c>
      <c r="B49" s="6" t="s">
        <v>82</v>
      </c>
      <c r="C49" s="6" t="s">
        <v>9</v>
      </c>
      <c r="D49" s="25">
        <v>285125</v>
      </c>
    </row>
    <row r="50" spans="1:4" s="5" customFormat="1" ht="14.25" customHeight="1">
      <c r="A50" s="7"/>
      <c r="B50" s="23" t="s">
        <v>83</v>
      </c>
      <c r="C50" s="6" t="s">
        <v>65</v>
      </c>
      <c r="D50" s="24">
        <v>2.89</v>
      </c>
    </row>
    <row r="51" spans="1:4" s="5" customFormat="1" ht="14.25" customHeight="1">
      <c r="A51" s="22"/>
      <c r="B51" s="6" t="s">
        <v>25</v>
      </c>
      <c r="C51" s="6"/>
      <c r="D51" s="7" t="s">
        <v>68</v>
      </c>
    </row>
    <row r="52" spans="1:4" s="5" customFormat="1" ht="29.25" customHeight="1">
      <c r="A52" s="7">
        <v>29</v>
      </c>
      <c r="B52" s="6" t="s">
        <v>84</v>
      </c>
      <c r="C52" s="6" t="s">
        <v>9</v>
      </c>
      <c r="D52" s="25">
        <v>341306</v>
      </c>
    </row>
    <row r="53" spans="1:4" s="5" customFormat="1" ht="14.25" customHeight="1">
      <c r="A53" s="7"/>
      <c r="B53" s="23" t="s">
        <v>85</v>
      </c>
      <c r="C53" s="6" t="s">
        <v>65</v>
      </c>
      <c r="D53" s="24">
        <v>3.46</v>
      </c>
    </row>
    <row r="54" spans="1:4" s="5" customFormat="1" ht="14.25" customHeight="1">
      <c r="A54" s="22"/>
      <c r="B54" s="6" t="s">
        <v>25</v>
      </c>
      <c r="C54" s="6"/>
      <c r="D54" s="7" t="s">
        <v>73</v>
      </c>
    </row>
    <row r="55" spans="1:4" s="5" customFormat="1" ht="29.25" customHeight="1">
      <c r="A55" s="7">
        <v>30</v>
      </c>
      <c r="B55" s="6" t="s">
        <v>86</v>
      </c>
      <c r="C55" s="6" t="s">
        <v>9</v>
      </c>
      <c r="D55" s="25">
        <v>49330</v>
      </c>
    </row>
    <row r="56" spans="1:4" s="5" customFormat="1" ht="14.25" customHeight="1">
      <c r="A56" s="7"/>
      <c r="B56" s="23" t="s">
        <v>87</v>
      </c>
      <c r="C56" s="6" t="s">
        <v>65</v>
      </c>
      <c r="D56" s="24">
        <v>0.5</v>
      </c>
    </row>
    <row r="57" spans="1:4" s="5" customFormat="1" ht="29.25" customHeight="1">
      <c r="A57" s="22"/>
      <c r="B57" s="6" t="s">
        <v>25</v>
      </c>
      <c r="C57" s="6"/>
      <c r="D57" s="7" t="s">
        <v>88</v>
      </c>
    </row>
    <row r="58" spans="1:4" s="5" customFormat="1" ht="16.5" customHeight="1">
      <c r="A58" s="31" t="s">
        <v>26</v>
      </c>
      <c r="B58" s="32"/>
      <c r="C58" s="32"/>
      <c r="D58" s="33"/>
    </row>
    <row r="59" spans="1:4" s="5" customFormat="1" ht="14.25" customHeight="1">
      <c r="A59" s="7">
        <v>31</v>
      </c>
      <c r="B59" s="6" t="s">
        <v>27</v>
      </c>
      <c r="C59" s="6" t="s">
        <v>28</v>
      </c>
      <c r="D59" s="7">
        <v>0</v>
      </c>
    </row>
    <row r="60" spans="1:4" s="5" customFormat="1" ht="14.25" customHeight="1">
      <c r="A60" s="7">
        <v>32</v>
      </c>
      <c r="B60" s="6" t="s">
        <v>29</v>
      </c>
      <c r="C60" s="6" t="s">
        <v>30</v>
      </c>
      <c r="D60" s="7">
        <v>0</v>
      </c>
    </row>
    <row r="61" spans="1:4" s="5" customFormat="1" ht="14.25" customHeight="1">
      <c r="A61" s="7">
        <v>33</v>
      </c>
      <c r="B61" s="6" t="s">
        <v>31</v>
      </c>
      <c r="C61" s="6" t="s">
        <v>28</v>
      </c>
      <c r="D61" s="7">
        <v>0</v>
      </c>
    </row>
    <row r="62" spans="1:4" s="5" customFormat="1" ht="14.25" customHeight="1">
      <c r="A62" s="7">
        <v>34</v>
      </c>
      <c r="B62" s="6" t="s">
        <v>32</v>
      </c>
      <c r="C62" s="6" t="s">
        <v>9</v>
      </c>
      <c r="D62" s="7">
        <v>0</v>
      </c>
    </row>
    <row r="63" spans="1:4" s="5" customFormat="1" ht="17.25" customHeight="1">
      <c r="A63" s="31" t="s">
        <v>33</v>
      </c>
      <c r="B63" s="32"/>
      <c r="C63" s="32"/>
      <c r="D63" s="33"/>
    </row>
    <row r="64" spans="1:4" s="5" customFormat="1" ht="25.5">
      <c r="A64" s="7">
        <v>35</v>
      </c>
      <c r="B64" s="6" t="s">
        <v>34</v>
      </c>
      <c r="C64" s="6" t="s">
        <v>9</v>
      </c>
      <c r="D64" s="7">
        <f>D65+D66</f>
        <v>0</v>
      </c>
    </row>
    <row r="65" spans="1:4" s="5" customFormat="1" ht="15" customHeight="1">
      <c r="A65" s="7">
        <v>36</v>
      </c>
      <c r="B65" s="6" t="s">
        <v>10</v>
      </c>
      <c r="C65" s="6" t="s">
        <v>9</v>
      </c>
      <c r="D65" s="7">
        <v>0</v>
      </c>
    </row>
    <row r="66" spans="1:4" s="5" customFormat="1" ht="15" customHeight="1">
      <c r="A66" s="7">
        <v>37</v>
      </c>
      <c r="B66" s="6" t="s">
        <v>11</v>
      </c>
      <c r="C66" s="6" t="s">
        <v>9</v>
      </c>
      <c r="D66" s="7">
        <v>0</v>
      </c>
    </row>
    <row r="67" spans="1:4" s="5" customFormat="1" ht="25.5">
      <c r="A67" s="7">
        <v>38</v>
      </c>
      <c r="B67" s="6" t="s">
        <v>35</v>
      </c>
      <c r="C67" s="6" t="s">
        <v>9</v>
      </c>
      <c r="D67" s="25">
        <f>D69-D68</f>
        <v>341557.20999999996</v>
      </c>
    </row>
    <row r="68" spans="1:4" s="5" customFormat="1" ht="13.5" customHeight="1">
      <c r="A68" s="7">
        <v>39</v>
      </c>
      <c r="B68" s="6" t="s">
        <v>10</v>
      </c>
      <c r="C68" s="6" t="s">
        <v>9</v>
      </c>
      <c r="D68" s="25">
        <f>1516.83+1461.66+1192.51+3436.54+2076.76</f>
        <v>9684.3</v>
      </c>
    </row>
    <row r="69" spans="1:4" s="21" customFormat="1" ht="13.5" customHeight="1">
      <c r="A69" s="19">
        <v>40</v>
      </c>
      <c r="B69" s="20" t="s">
        <v>11</v>
      </c>
      <c r="C69" s="20" t="s">
        <v>9</v>
      </c>
      <c r="D69" s="27">
        <f>271616.47+14247.88+12288.85+15705.68+46112.63-8730</f>
        <v>351241.50999999995</v>
      </c>
    </row>
    <row r="70" spans="1:4" s="5" customFormat="1" ht="18" customHeight="1">
      <c r="A70" s="31" t="s">
        <v>52</v>
      </c>
      <c r="B70" s="32"/>
      <c r="C70" s="32"/>
      <c r="D70" s="33"/>
    </row>
    <row r="71" spans="1:4" s="5" customFormat="1" ht="24">
      <c r="A71" s="7">
        <v>41</v>
      </c>
      <c r="B71" s="6" t="s">
        <v>36</v>
      </c>
      <c r="C71" s="6"/>
      <c r="D71" s="15" t="s">
        <v>53</v>
      </c>
    </row>
    <row r="72" spans="1:4" s="5" customFormat="1" ht="12.75">
      <c r="A72" s="7">
        <v>42</v>
      </c>
      <c r="B72" s="6" t="s">
        <v>37</v>
      </c>
      <c r="C72" s="6"/>
      <c r="D72" s="7" t="s">
        <v>59</v>
      </c>
    </row>
    <row r="73" spans="1:4" s="5" customFormat="1" ht="12.75">
      <c r="A73" s="7">
        <v>43</v>
      </c>
      <c r="B73" s="6" t="s">
        <v>38</v>
      </c>
      <c r="C73" s="6" t="s">
        <v>39</v>
      </c>
      <c r="D73" s="7">
        <v>162701</v>
      </c>
    </row>
    <row r="74" spans="1:4" s="5" customFormat="1" ht="12.75">
      <c r="A74" s="7">
        <v>44</v>
      </c>
      <c r="B74" s="6" t="s">
        <v>40</v>
      </c>
      <c r="C74" s="6" t="s">
        <v>9</v>
      </c>
      <c r="D74" s="25">
        <v>252989</v>
      </c>
    </row>
    <row r="75" spans="1:4" s="5" customFormat="1" ht="12.75">
      <c r="A75" s="7">
        <v>45</v>
      </c>
      <c r="B75" s="6" t="s">
        <v>41</v>
      </c>
      <c r="C75" s="6" t="s">
        <v>9</v>
      </c>
      <c r="D75" s="25">
        <v>208092</v>
      </c>
    </row>
    <row r="76" spans="1:4" s="5" customFormat="1" ht="12.75">
      <c r="A76" s="7">
        <v>46</v>
      </c>
      <c r="B76" s="6" t="s">
        <v>42</v>
      </c>
      <c r="C76" s="6" t="s">
        <v>9</v>
      </c>
      <c r="D76" s="25">
        <f>D74-D75</f>
        <v>44897</v>
      </c>
    </row>
    <row r="77" spans="1:4" s="11" customFormat="1" ht="12.75">
      <c r="A77" s="7">
        <v>47</v>
      </c>
      <c r="B77" s="10" t="s">
        <v>43</v>
      </c>
      <c r="C77" s="10" t="s">
        <v>9</v>
      </c>
      <c r="D77" s="28">
        <v>373445</v>
      </c>
    </row>
    <row r="78" spans="1:4" s="11" customFormat="1" ht="12.75">
      <c r="A78" s="7">
        <v>48</v>
      </c>
      <c r="B78" s="10" t="s">
        <v>44</v>
      </c>
      <c r="C78" s="10" t="s">
        <v>9</v>
      </c>
      <c r="D78" s="28">
        <v>363975</v>
      </c>
    </row>
    <row r="79" spans="1:4" s="11" customFormat="1" ht="12.75">
      <c r="A79" s="7">
        <v>49</v>
      </c>
      <c r="B79" s="10" t="s">
        <v>45</v>
      </c>
      <c r="C79" s="10" t="s">
        <v>9</v>
      </c>
      <c r="D79" s="28">
        <v>9470</v>
      </c>
    </row>
    <row r="80" spans="1:4" s="11" customFormat="1" ht="25.5">
      <c r="A80" s="7">
        <v>50</v>
      </c>
      <c r="B80" s="10" t="s">
        <v>46</v>
      </c>
      <c r="C80" s="10" t="s">
        <v>9</v>
      </c>
      <c r="D80" s="18"/>
    </row>
    <row r="81" spans="1:4" s="5" customFormat="1" ht="24">
      <c r="A81" s="7">
        <v>51</v>
      </c>
      <c r="B81" s="6" t="s">
        <v>36</v>
      </c>
      <c r="C81" s="6"/>
      <c r="D81" s="15" t="s">
        <v>54</v>
      </c>
    </row>
    <row r="82" spans="1:4" s="5" customFormat="1" ht="12.75">
      <c r="A82" s="7">
        <v>52</v>
      </c>
      <c r="B82" s="6" t="s">
        <v>37</v>
      </c>
      <c r="C82" s="6"/>
      <c r="D82" s="7" t="s">
        <v>60</v>
      </c>
    </row>
    <row r="83" spans="1:4" s="5" customFormat="1" ht="12.75">
      <c r="A83" s="7">
        <v>53</v>
      </c>
      <c r="B83" s="6" t="s">
        <v>38</v>
      </c>
      <c r="C83" s="6" t="s">
        <v>39</v>
      </c>
      <c r="D83" s="7">
        <v>3195</v>
      </c>
    </row>
    <row r="84" spans="1:4" s="5" customFormat="1" ht="12.75">
      <c r="A84" s="7">
        <v>54</v>
      </c>
      <c r="B84" s="6" t="s">
        <v>40</v>
      </c>
      <c r="C84" s="6" t="s">
        <v>9</v>
      </c>
      <c r="D84" s="25">
        <v>53872</v>
      </c>
    </row>
    <row r="85" spans="1:4" s="5" customFormat="1" ht="12.75">
      <c r="A85" s="7">
        <v>55</v>
      </c>
      <c r="B85" s="6" t="s">
        <v>41</v>
      </c>
      <c r="C85" s="6" t="s">
        <v>9</v>
      </c>
      <c r="D85" s="25">
        <v>48123</v>
      </c>
    </row>
    <row r="86" spans="1:4" s="5" customFormat="1" ht="12.75">
      <c r="A86" s="7">
        <v>56</v>
      </c>
      <c r="B86" s="6" t="s">
        <v>42</v>
      </c>
      <c r="C86" s="6" t="s">
        <v>9</v>
      </c>
      <c r="D86" s="25">
        <f>D84-D85</f>
        <v>5749</v>
      </c>
    </row>
    <row r="87" spans="1:4" s="11" customFormat="1" ht="12.75">
      <c r="A87" s="7">
        <v>57</v>
      </c>
      <c r="B87" s="10" t="s">
        <v>43</v>
      </c>
      <c r="C87" s="10" t="s">
        <v>9</v>
      </c>
      <c r="D87" s="28">
        <v>88959</v>
      </c>
    </row>
    <row r="88" spans="1:4" s="11" customFormat="1" ht="12.75">
      <c r="A88" s="7">
        <v>58</v>
      </c>
      <c r="B88" s="10" t="s">
        <v>44</v>
      </c>
      <c r="C88" s="10" t="s">
        <v>9</v>
      </c>
      <c r="D88" s="28">
        <v>84601</v>
      </c>
    </row>
    <row r="89" spans="1:4" s="11" customFormat="1" ht="12.75">
      <c r="A89" s="7">
        <v>59</v>
      </c>
      <c r="B89" s="10" t="s">
        <v>45</v>
      </c>
      <c r="C89" s="10" t="s">
        <v>9</v>
      </c>
      <c r="D89" s="28">
        <v>4358</v>
      </c>
    </row>
    <row r="90" spans="1:4" s="11" customFormat="1" ht="25.5">
      <c r="A90" s="7">
        <v>60</v>
      </c>
      <c r="B90" s="10" t="s">
        <v>46</v>
      </c>
      <c r="C90" s="10" t="s">
        <v>9</v>
      </c>
      <c r="D90" s="18"/>
    </row>
    <row r="91" spans="1:4" s="5" customFormat="1" ht="25.5">
      <c r="A91" s="7">
        <v>61</v>
      </c>
      <c r="B91" s="6" t="s">
        <v>36</v>
      </c>
      <c r="C91" s="6"/>
      <c r="D91" s="17" t="s">
        <v>55</v>
      </c>
    </row>
    <row r="92" spans="1:4" s="5" customFormat="1" ht="12.75">
      <c r="A92" s="7">
        <v>62</v>
      </c>
      <c r="B92" s="6" t="s">
        <v>37</v>
      </c>
      <c r="C92" s="6"/>
      <c r="D92" s="7" t="s">
        <v>60</v>
      </c>
    </row>
    <row r="93" spans="1:4" s="5" customFormat="1" ht="12.75">
      <c r="A93" s="7">
        <v>63</v>
      </c>
      <c r="B93" s="6" t="s">
        <v>38</v>
      </c>
      <c r="C93" s="6" t="s">
        <v>39</v>
      </c>
      <c r="D93" s="7">
        <v>954</v>
      </c>
    </row>
    <row r="94" spans="1:4" s="5" customFormat="1" ht="12.75">
      <c r="A94" s="7">
        <v>64</v>
      </c>
      <c r="B94" s="6" t="s">
        <v>40</v>
      </c>
      <c r="C94" s="6" t="s">
        <v>9</v>
      </c>
      <c r="D94" s="25">
        <v>66752</v>
      </c>
    </row>
    <row r="95" spans="1:4" s="5" customFormat="1" ht="12.75">
      <c r="A95" s="7">
        <v>65</v>
      </c>
      <c r="B95" s="6" t="s">
        <v>41</v>
      </c>
      <c r="C95" s="6" t="s">
        <v>9</v>
      </c>
      <c r="D95" s="25">
        <v>62482</v>
      </c>
    </row>
    <row r="96" spans="1:4" s="5" customFormat="1" ht="12.75">
      <c r="A96" s="7">
        <v>66</v>
      </c>
      <c r="B96" s="6" t="s">
        <v>42</v>
      </c>
      <c r="C96" s="6" t="s">
        <v>9</v>
      </c>
      <c r="D96" s="25">
        <f>D94-D95</f>
        <v>4270</v>
      </c>
    </row>
    <row r="97" spans="1:4" s="11" customFormat="1" ht="12.75">
      <c r="A97" s="7">
        <v>67</v>
      </c>
      <c r="B97" s="10" t="s">
        <v>43</v>
      </c>
      <c r="C97" s="10" t="s">
        <v>9</v>
      </c>
      <c r="D97" s="28">
        <v>313905</v>
      </c>
    </row>
    <row r="98" spans="1:4" s="11" customFormat="1" ht="12.75">
      <c r="A98" s="7">
        <v>68</v>
      </c>
      <c r="B98" s="10" t="s">
        <v>44</v>
      </c>
      <c r="C98" s="10" t="s">
        <v>9</v>
      </c>
      <c r="D98" s="28">
        <v>308286</v>
      </c>
    </row>
    <row r="99" spans="1:4" s="11" customFormat="1" ht="12.75">
      <c r="A99" s="7">
        <v>69</v>
      </c>
      <c r="B99" s="10" t="s">
        <v>45</v>
      </c>
      <c r="C99" s="10" t="s">
        <v>9</v>
      </c>
      <c r="D99" s="28">
        <v>5619</v>
      </c>
    </row>
    <row r="100" spans="1:4" s="11" customFormat="1" ht="25.5">
      <c r="A100" s="7">
        <v>70</v>
      </c>
      <c r="B100" s="10" t="s">
        <v>46</v>
      </c>
      <c r="C100" s="10" t="s">
        <v>9</v>
      </c>
      <c r="D100" s="18"/>
    </row>
    <row r="101" spans="1:4" s="5" customFormat="1" ht="24">
      <c r="A101" s="7">
        <v>71</v>
      </c>
      <c r="B101" s="6" t="s">
        <v>36</v>
      </c>
      <c r="C101" s="6"/>
      <c r="D101" s="15" t="s">
        <v>58</v>
      </c>
    </row>
    <row r="102" spans="1:4" s="5" customFormat="1" ht="12.75">
      <c r="A102" s="7">
        <v>72</v>
      </c>
      <c r="B102" s="6" t="s">
        <v>37</v>
      </c>
      <c r="C102" s="6"/>
      <c r="D102" s="7" t="s">
        <v>61</v>
      </c>
    </row>
    <row r="103" spans="1:4" s="5" customFormat="1" ht="12.75">
      <c r="A103" s="7">
        <v>73</v>
      </c>
      <c r="B103" s="6" t="s">
        <v>38</v>
      </c>
      <c r="C103" s="6" t="s">
        <v>39</v>
      </c>
      <c r="D103" s="7">
        <v>801</v>
      </c>
    </row>
    <row r="104" spans="1:4" s="5" customFormat="1" ht="12.75">
      <c r="A104" s="7">
        <v>74</v>
      </c>
      <c r="B104" s="6" t="s">
        <v>40</v>
      </c>
      <c r="C104" s="6" t="s">
        <v>9</v>
      </c>
      <c r="D104" s="25">
        <v>1514860</v>
      </c>
    </row>
    <row r="105" spans="1:4" s="5" customFormat="1" ht="12.75">
      <c r="A105" s="7">
        <v>75</v>
      </c>
      <c r="B105" s="6" t="s">
        <v>41</v>
      </c>
      <c r="C105" s="6" t="s">
        <v>9</v>
      </c>
      <c r="D105" s="25">
        <v>1238617</v>
      </c>
    </row>
    <row r="106" spans="1:4" s="5" customFormat="1" ht="12.75">
      <c r="A106" s="7">
        <v>76</v>
      </c>
      <c r="B106" s="6" t="s">
        <v>42</v>
      </c>
      <c r="C106" s="6" t="s">
        <v>9</v>
      </c>
      <c r="D106" s="25">
        <f>D104-D105</f>
        <v>276243</v>
      </c>
    </row>
    <row r="107" spans="1:4" s="11" customFormat="1" ht="12.75">
      <c r="A107" s="7">
        <v>77</v>
      </c>
      <c r="B107" s="10" t="s">
        <v>43</v>
      </c>
      <c r="C107" s="10" t="s">
        <v>9</v>
      </c>
      <c r="D107" s="28">
        <v>1000218</v>
      </c>
    </row>
    <row r="108" spans="1:4" s="11" customFormat="1" ht="12.75">
      <c r="A108" s="7">
        <v>78</v>
      </c>
      <c r="B108" s="10" t="s">
        <v>44</v>
      </c>
      <c r="C108" s="10" t="s">
        <v>9</v>
      </c>
      <c r="D108" s="28">
        <v>982314</v>
      </c>
    </row>
    <row r="109" spans="1:4" s="11" customFormat="1" ht="12.75">
      <c r="A109" s="7">
        <v>79</v>
      </c>
      <c r="B109" s="10" t="s">
        <v>45</v>
      </c>
      <c r="C109" s="10" t="s">
        <v>9</v>
      </c>
      <c r="D109" s="28">
        <v>17904</v>
      </c>
    </row>
    <row r="110" spans="1:4" s="11" customFormat="1" ht="25.5">
      <c r="A110" s="7">
        <v>80</v>
      </c>
      <c r="B110" s="10" t="s">
        <v>46</v>
      </c>
      <c r="C110" s="10" t="s">
        <v>9</v>
      </c>
      <c r="D110" s="18"/>
    </row>
    <row r="111" spans="1:4" s="5" customFormat="1" ht="12.75">
      <c r="A111" s="7">
        <v>81</v>
      </c>
      <c r="B111" s="6" t="s">
        <v>36</v>
      </c>
      <c r="C111" s="6"/>
      <c r="D111" s="17" t="s">
        <v>56</v>
      </c>
    </row>
    <row r="112" spans="1:4" s="5" customFormat="1" ht="12.75">
      <c r="A112" s="7">
        <v>82</v>
      </c>
      <c r="B112" s="6" t="s">
        <v>37</v>
      </c>
      <c r="C112" s="6"/>
      <c r="D112" s="7" t="s">
        <v>60</v>
      </c>
    </row>
    <row r="113" spans="1:4" s="5" customFormat="1" ht="12.75">
      <c r="A113" s="7">
        <v>83</v>
      </c>
      <c r="B113" s="6" t="s">
        <v>38</v>
      </c>
      <c r="C113" s="6" t="s">
        <v>39</v>
      </c>
      <c r="D113" s="7">
        <v>4014</v>
      </c>
    </row>
    <row r="114" spans="1:4" s="5" customFormat="1" ht="12.75">
      <c r="A114" s="7">
        <v>84</v>
      </c>
      <c r="B114" s="6" t="s">
        <v>40</v>
      </c>
      <c r="C114" s="6" t="s">
        <v>9</v>
      </c>
      <c r="D114" s="25">
        <v>49382</v>
      </c>
    </row>
    <row r="115" spans="1:4" s="5" customFormat="1" ht="12.75">
      <c r="A115" s="7">
        <v>85</v>
      </c>
      <c r="B115" s="6" t="s">
        <v>41</v>
      </c>
      <c r="C115" s="6" t="s">
        <v>9</v>
      </c>
      <c r="D115" s="25">
        <v>38984</v>
      </c>
    </row>
    <row r="116" spans="1:4" s="5" customFormat="1" ht="12.75">
      <c r="A116" s="7">
        <v>86</v>
      </c>
      <c r="B116" s="6" t="s">
        <v>42</v>
      </c>
      <c r="C116" s="6" t="s">
        <v>9</v>
      </c>
      <c r="D116" s="25">
        <f>D114-D115</f>
        <v>10398</v>
      </c>
    </row>
    <row r="117" spans="1:4" s="11" customFormat="1" ht="12.75">
      <c r="A117" s="7">
        <v>87</v>
      </c>
      <c r="B117" s="10" t="s">
        <v>43</v>
      </c>
      <c r="C117" s="10" t="s">
        <v>9</v>
      </c>
      <c r="D117" s="28">
        <v>57432</v>
      </c>
    </row>
    <row r="118" spans="1:4" s="11" customFormat="1" ht="12.75">
      <c r="A118" s="7">
        <v>88</v>
      </c>
      <c r="B118" s="10" t="s">
        <v>44</v>
      </c>
      <c r="C118" s="10" t="s">
        <v>9</v>
      </c>
      <c r="D118" s="28">
        <v>54617</v>
      </c>
    </row>
    <row r="119" spans="1:4" s="11" customFormat="1" ht="12.75">
      <c r="A119" s="7">
        <v>89</v>
      </c>
      <c r="B119" s="10" t="s">
        <v>45</v>
      </c>
      <c r="C119" s="10" t="s">
        <v>9</v>
      </c>
      <c r="D119" s="28">
        <v>2816</v>
      </c>
    </row>
    <row r="120" spans="1:4" s="11" customFormat="1" ht="25.5">
      <c r="A120" s="7">
        <v>90</v>
      </c>
      <c r="B120" s="10" t="s">
        <v>46</v>
      </c>
      <c r="C120" s="10" t="s">
        <v>9</v>
      </c>
      <c r="D120" s="18"/>
    </row>
    <row r="121" spans="1:4" s="11" customFormat="1" ht="16.5" customHeight="1">
      <c r="A121" s="31" t="s">
        <v>47</v>
      </c>
      <c r="B121" s="32"/>
      <c r="C121" s="32"/>
      <c r="D121" s="33"/>
    </row>
    <row r="122" spans="1:4" s="11" customFormat="1" ht="12.75">
      <c r="A122" s="7">
        <v>91</v>
      </c>
      <c r="B122" s="10" t="s">
        <v>27</v>
      </c>
      <c r="C122" s="10" t="s">
        <v>28</v>
      </c>
      <c r="D122" s="18">
        <v>0</v>
      </c>
    </row>
    <row r="123" spans="1:4" s="11" customFormat="1" ht="12.75">
      <c r="A123" s="7">
        <v>92</v>
      </c>
      <c r="B123" s="10" t="s">
        <v>29</v>
      </c>
      <c r="C123" s="10" t="s">
        <v>28</v>
      </c>
      <c r="D123" s="18">
        <v>0</v>
      </c>
    </row>
    <row r="124" spans="1:4" s="11" customFormat="1" ht="12.75">
      <c r="A124" s="7">
        <v>93</v>
      </c>
      <c r="B124" s="10" t="s">
        <v>31</v>
      </c>
      <c r="C124" s="10"/>
      <c r="D124" s="18">
        <v>0</v>
      </c>
    </row>
    <row r="125" spans="1:4" s="11" customFormat="1" ht="12.75">
      <c r="A125" s="7">
        <v>94</v>
      </c>
      <c r="B125" s="10" t="s">
        <v>32</v>
      </c>
      <c r="C125" s="10" t="s">
        <v>9</v>
      </c>
      <c r="D125" s="18">
        <v>0</v>
      </c>
    </row>
    <row r="126" spans="1:4" s="11" customFormat="1" ht="21" customHeight="1">
      <c r="A126" s="31" t="s">
        <v>48</v>
      </c>
      <c r="B126" s="32"/>
      <c r="C126" s="32"/>
      <c r="D126" s="33"/>
    </row>
    <row r="127" spans="1:4" s="11" customFormat="1" ht="12.75">
      <c r="A127" s="7">
        <v>95</v>
      </c>
      <c r="B127" s="10" t="s">
        <v>49</v>
      </c>
      <c r="C127" s="10" t="s">
        <v>28</v>
      </c>
      <c r="D127" s="18">
        <v>0</v>
      </c>
    </row>
    <row r="128" spans="1:4" s="11" customFormat="1" ht="12.75">
      <c r="A128" s="7">
        <v>96</v>
      </c>
      <c r="B128" s="10" t="s">
        <v>50</v>
      </c>
      <c r="C128" s="10" t="s">
        <v>28</v>
      </c>
      <c r="D128" s="18">
        <v>0</v>
      </c>
    </row>
    <row r="129" spans="1:4" s="11" customFormat="1" ht="25.5">
      <c r="A129" s="7">
        <v>97</v>
      </c>
      <c r="B129" s="10" t="s">
        <v>51</v>
      </c>
      <c r="C129" s="10" t="s">
        <v>9</v>
      </c>
      <c r="D129" s="18">
        <v>0</v>
      </c>
    </row>
    <row r="130" spans="1:4" s="11" customFormat="1" ht="12.75">
      <c r="A130" s="12"/>
      <c r="B130" s="13"/>
      <c r="C130" s="13"/>
      <c r="D130" s="13"/>
    </row>
    <row r="131" spans="1:4" ht="15">
      <c r="A131" s="8"/>
      <c r="B131" s="9"/>
      <c r="C131" s="9"/>
      <c r="D131" s="9"/>
    </row>
    <row r="132" spans="1:4" ht="15">
      <c r="A132" s="8"/>
      <c r="B132" s="9"/>
      <c r="C132" s="9"/>
      <c r="D132" s="9"/>
    </row>
    <row r="133" spans="1:4" ht="15">
      <c r="A133" s="8"/>
      <c r="B133" s="9"/>
      <c r="C133" s="9"/>
      <c r="D133" s="9"/>
    </row>
    <row r="134" spans="1:4" ht="15">
      <c r="A134" s="8"/>
      <c r="B134" s="9"/>
      <c r="C134" s="9"/>
      <c r="D134" s="9"/>
    </row>
    <row r="135" spans="1:4" ht="15">
      <c r="A135" s="8"/>
      <c r="B135" s="9"/>
      <c r="C135" s="9"/>
      <c r="D135" s="9"/>
    </row>
    <row r="136" spans="1:4" ht="15">
      <c r="A136" s="8"/>
      <c r="B136" s="9"/>
      <c r="C136" s="9"/>
      <c r="D136" s="9"/>
    </row>
    <row r="137" spans="1:4" ht="15">
      <c r="A137" s="8"/>
      <c r="B137" s="9"/>
      <c r="C137" s="9"/>
      <c r="D137" s="9"/>
    </row>
    <row r="138" spans="1:4" ht="15">
      <c r="A138" s="8"/>
      <c r="B138" s="9"/>
      <c r="C138" s="9"/>
      <c r="D138" s="9"/>
    </row>
    <row r="139" spans="1:4" ht="15">
      <c r="A139" s="8"/>
      <c r="B139" s="9"/>
      <c r="C139" s="9"/>
      <c r="D139" s="9"/>
    </row>
    <row r="140" spans="1:4" ht="15">
      <c r="A140" s="8"/>
      <c r="B140" s="9"/>
      <c r="C140" s="9"/>
      <c r="D140" s="9"/>
    </row>
    <row r="141" spans="1:4" ht="15">
      <c r="A141" s="8"/>
      <c r="B141" s="9"/>
      <c r="C141" s="9"/>
      <c r="D141" s="9"/>
    </row>
    <row r="142" spans="1:4" ht="15">
      <c r="A142" s="8"/>
      <c r="B142" s="9"/>
      <c r="C142" s="9"/>
      <c r="D142" s="9"/>
    </row>
    <row r="143" spans="1:4" ht="15">
      <c r="A143" s="8"/>
      <c r="B143" s="9"/>
      <c r="C143" s="9"/>
      <c r="D143" s="9"/>
    </row>
    <row r="144" spans="1:4" ht="15">
      <c r="A144" s="8"/>
      <c r="B144" s="9"/>
      <c r="C144" s="9"/>
      <c r="D144" s="9"/>
    </row>
    <row r="145" spans="1:4" ht="15">
      <c r="A145" s="8"/>
      <c r="B145" s="9"/>
      <c r="C145" s="9"/>
      <c r="D145" s="9"/>
    </row>
    <row r="146" spans="1:4" ht="15">
      <c r="A146" s="8"/>
      <c r="B146" s="9"/>
      <c r="C146" s="9"/>
      <c r="D146" s="9"/>
    </row>
    <row r="147" spans="1:4" ht="15">
      <c r="A147" s="8"/>
      <c r="B147" s="9"/>
      <c r="C147" s="9"/>
      <c r="D147" s="9"/>
    </row>
    <row r="148" spans="1:4" ht="15">
      <c r="A148" s="8"/>
      <c r="B148" s="9"/>
      <c r="C148" s="9"/>
      <c r="D148" s="9"/>
    </row>
    <row r="149" spans="1:4" ht="15">
      <c r="A149" s="8"/>
      <c r="B149" s="9"/>
      <c r="C149" s="9"/>
      <c r="D149" s="9"/>
    </row>
    <row r="150" spans="1:4" ht="15">
      <c r="A150" s="8"/>
      <c r="B150" s="9"/>
      <c r="C150" s="9"/>
      <c r="D150" s="9"/>
    </row>
    <row r="151" spans="1:4" ht="15">
      <c r="A151" s="8"/>
      <c r="B151" s="9"/>
      <c r="C151" s="9"/>
      <c r="D151" s="9"/>
    </row>
    <row r="152" spans="1:4" ht="15">
      <c r="A152" s="8"/>
      <c r="B152" s="9"/>
      <c r="C152" s="9"/>
      <c r="D152" s="9"/>
    </row>
    <row r="153" spans="1:4" ht="15">
      <c r="A153" s="8"/>
      <c r="B153" s="9"/>
      <c r="C153" s="9"/>
      <c r="D153" s="9"/>
    </row>
    <row r="154" spans="1:4" ht="15">
      <c r="A154" s="8"/>
      <c r="B154" s="9"/>
      <c r="C154" s="9"/>
      <c r="D154" s="9"/>
    </row>
    <row r="155" spans="1:4" ht="15">
      <c r="A155" s="8"/>
      <c r="B155" s="9"/>
      <c r="C155" s="9"/>
      <c r="D155" s="9"/>
    </row>
    <row r="156" spans="1:4" ht="15">
      <c r="A156" s="8"/>
      <c r="B156" s="9"/>
      <c r="C156" s="9"/>
      <c r="D156" s="9"/>
    </row>
    <row r="157" spans="1:4" ht="15">
      <c r="A157" s="8"/>
      <c r="B157" s="9"/>
      <c r="C157" s="9"/>
      <c r="D157" s="9"/>
    </row>
  </sheetData>
  <sheetProtection/>
  <mergeCells count="8">
    <mergeCell ref="A121:D121"/>
    <mergeCell ref="A126:D126"/>
    <mergeCell ref="A1:D1"/>
    <mergeCell ref="A7:D7"/>
    <mergeCell ref="A25:D25"/>
    <mergeCell ref="A58:D58"/>
    <mergeCell ref="A63:D63"/>
    <mergeCell ref="A70:D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lti</dc:creator>
  <cp:keywords/>
  <dc:description/>
  <cp:lastModifiedBy>user</cp:lastModifiedBy>
  <cp:lastPrinted>2016-04-06T03:08:39Z</cp:lastPrinted>
  <dcterms:created xsi:type="dcterms:W3CDTF">2015-06-22T07:31:05Z</dcterms:created>
  <dcterms:modified xsi:type="dcterms:W3CDTF">2016-04-29T10:54:35Z</dcterms:modified>
  <cp:category/>
  <cp:version/>
  <cp:contentType/>
  <cp:contentStatus/>
</cp:coreProperties>
</file>